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15"/>
  <workbookPr/>
  <mc:AlternateContent xmlns:mc="http://schemas.openxmlformats.org/markup-compatibility/2006">
    <mc:Choice Requires="x15">
      <x15ac:absPath xmlns:x15ac="http://schemas.microsoft.com/office/spreadsheetml/2010/11/ac" url="https://bcgcloudeur-my.sharepoint.com/personal/huseynov_vagif_bcg_com/Documents/Documents/Masha (Port of Baku)/"/>
    </mc:Choice>
  </mc:AlternateContent>
  <xr:revisionPtr revIDLastSave="0" documentId="8_{E6C7CDCA-C589-43CC-BD05-35B80BE8024A}" xr6:coauthVersionLast="47" xr6:coauthVersionMax="47" xr10:uidLastSave="{00000000-0000-0000-0000-000000000000}"/>
  <bookViews>
    <workbookView xWindow="-14175" yWindow="-21720" windowWidth="51840" windowHeight="21120" tabRatio="703" firstSheet="11" activeTab="11" xr2:uid="{A97C7C83-5518-4F1A-B8B0-C739FC5334AF}"/>
  </bookViews>
  <sheets>
    <sheet name="DMA_Scores_by pillar scores" sheetId="25" state="hidden" r:id="rId1"/>
    <sheet name="DMA_Scores_Roman" sheetId="5" state="hidden" r:id="rId2"/>
    <sheet name="Capabilities_AYNA MDDT" sheetId="20" state="hidden" r:id="rId3"/>
    <sheet name="DMA_Scores_UPD" sheetId="27" r:id="rId4"/>
    <sheet name="ICTA" sheetId="19" r:id="rId5"/>
    <sheet name="IDDA" sheetId="21" r:id="rId6"/>
    <sheet name="Aviation" sheetId="13" r:id="rId7"/>
    <sheet name="MoJ" sheetId="14" r:id="rId8"/>
    <sheet name="AYNA" sheetId="15" r:id="rId9"/>
    <sheet name="ESS" sheetId="17" r:id="rId10"/>
    <sheet name="Maritime" sheetId="12" r:id="rId11"/>
    <sheet name="MDDT" sheetId="18"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18" l="1"/>
  <c r="E5" i="12"/>
  <c r="E5" i="17"/>
  <c r="E6" i="15"/>
  <c r="E5" i="14"/>
  <c r="E5" i="19"/>
  <c r="E12" i="18"/>
  <c r="E4" i="21"/>
  <c r="E17" i="18"/>
  <c r="E19" i="18"/>
  <c r="E18" i="18"/>
  <c r="E13" i="18"/>
  <c r="E15" i="18"/>
  <c r="E14" i="18"/>
  <c r="E8" i="15"/>
  <c r="S45" i="27" a="1"/>
  <c r="S45" i="27" l="1"/>
  <c r="F5" i="25"/>
  <c r="T3" i="25"/>
  <c r="T4" i="25"/>
  <c r="T8" i="25"/>
  <c r="T9" i="25"/>
  <c r="T10" i="25"/>
  <c r="T11" i="25"/>
  <c r="T14" i="25"/>
  <c r="T15" i="25"/>
  <c r="T16" i="25"/>
  <c r="T18" i="25"/>
  <c r="T19" i="25"/>
  <c r="T20" i="25"/>
  <c r="T22" i="25"/>
  <c r="T23" i="25"/>
  <c r="T24" i="25"/>
  <c r="T27" i="25"/>
  <c r="T28" i="25"/>
  <c r="T29" i="25"/>
  <c r="T31" i="25"/>
  <c r="T32" i="25"/>
  <c r="T33" i="25"/>
  <c r="T35" i="25"/>
  <c r="T36" i="25"/>
  <c r="T37" i="25"/>
  <c r="T39" i="25"/>
  <c r="T40" i="25"/>
  <c r="T41" i="25"/>
  <c r="T43" i="25"/>
  <c r="T44" i="25"/>
  <c r="T45" i="25"/>
  <c r="T46" i="25"/>
  <c r="T48" i="25"/>
  <c r="T49" i="25"/>
  <c r="T50" i="25"/>
  <c r="T53" i="25"/>
  <c r="T54" i="25"/>
  <c r="T55" i="25"/>
  <c r="T57" i="25"/>
  <c r="T58" i="25"/>
  <c r="T59" i="25"/>
  <c r="T61" i="25"/>
  <c r="T62" i="25"/>
  <c r="T63" i="25"/>
  <c r="AC63" i="25"/>
  <c r="Z63" i="25"/>
  <c r="W63" i="25"/>
  <c r="AH63" i="25" s="1"/>
  <c r="Q63" i="25"/>
  <c r="N63" i="25"/>
  <c r="K63" i="25"/>
  <c r="H63" i="25"/>
  <c r="F63" i="25"/>
  <c r="AC62" i="25"/>
  <c r="Z62" i="25"/>
  <c r="W62" i="25"/>
  <c r="AH62" i="25" s="1"/>
  <c r="Q62" i="25"/>
  <c r="N62" i="25"/>
  <c r="K62" i="25"/>
  <c r="H62" i="25"/>
  <c r="F62" i="25"/>
  <c r="AC61" i="25"/>
  <c r="Z61" i="25"/>
  <c r="W61" i="25"/>
  <c r="AH61" i="25" s="1"/>
  <c r="Q61" i="25"/>
  <c r="N61" i="25"/>
  <c r="K61" i="25"/>
  <c r="H61" i="25"/>
  <c r="F61" i="25"/>
  <c r="AC60" i="25"/>
  <c r="Z60" i="25"/>
  <c r="W60" i="25"/>
  <c r="AH60" i="25" s="1"/>
  <c r="Q60" i="25"/>
  <c r="N60" i="25"/>
  <c r="K60" i="25"/>
  <c r="H60" i="25"/>
  <c r="F60" i="25"/>
  <c r="AC59" i="25"/>
  <c r="Z59" i="25"/>
  <c r="W59" i="25"/>
  <c r="AH59" i="25" s="1"/>
  <c r="Q59" i="25"/>
  <c r="N59" i="25"/>
  <c r="K59" i="25"/>
  <c r="H59" i="25"/>
  <c r="F59" i="25"/>
  <c r="AC58" i="25"/>
  <c r="Z58" i="25"/>
  <c r="W58" i="25"/>
  <c r="AH58" i="25" s="1"/>
  <c r="Q58" i="25"/>
  <c r="N58" i="25"/>
  <c r="K58" i="25"/>
  <c r="H58" i="25"/>
  <c r="F58" i="25"/>
  <c r="AC57" i="25"/>
  <c r="Z57" i="25"/>
  <c r="W57" i="25"/>
  <c r="AH57" i="25" s="1"/>
  <c r="Q57" i="25"/>
  <c r="N57" i="25"/>
  <c r="K57" i="25"/>
  <c r="H57" i="25"/>
  <c r="F57" i="25"/>
  <c r="AC56" i="25"/>
  <c r="Z56" i="25"/>
  <c r="W56" i="25"/>
  <c r="AH56" i="25" s="1"/>
  <c r="Q56" i="25"/>
  <c r="N56" i="25"/>
  <c r="K56" i="25"/>
  <c r="H56" i="25"/>
  <c r="F56" i="25"/>
  <c r="AC55" i="25"/>
  <c r="Z55" i="25"/>
  <c r="W55" i="25"/>
  <c r="AH55" i="25" s="1"/>
  <c r="Q55" i="25"/>
  <c r="N55" i="25"/>
  <c r="K55" i="25"/>
  <c r="H55" i="25"/>
  <c r="F55" i="25"/>
  <c r="AC54" i="25"/>
  <c r="Z54" i="25"/>
  <c r="W54" i="25"/>
  <c r="AH54" i="25" s="1"/>
  <c r="Q54" i="25"/>
  <c r="N54" i="25"/>
  <c r="K54" i="25"/>
  <c r="H54" i="25"/>
  <c r="F54" i="25"/>
  <c r="AC53" i="25"/>
  <c r="Z53" i="25"/>
  <c r="W53" i="25"/>
  <c r="AH53" i="25" s="1"/>
  <c r="Q53" i="25"/>
  <c r="N53" i="25"/>
  <c r="K53" i="25"/>
  <c r="H53" i="25"/>
  <c r="F53" i="25"/>
  <c r="AC52" i="25"/>
  <c r="Z52" i="25"/>
  <c r="W52" i="25"/>
  <c r="AH52" i="25" s="1"/>
  <c r="Q52" i="25"/>
  <c r="N52" i="25"/>
  <c r="K52" i="25"/>
  <c r="H52" i="25"/>
  <c r="F52" i="25"/>
  <c r="AC51" i="25"/>
  <c r="Z51" i="25"/>
  <c r="W51" i="25"/>
  <c r="AH51" i="25" s="1"/>
  <c r="Q51" i="25"/>
  <c r="N51" i="25"/>
  <c r="K51" i="25"/>
  <c r="H51" i="25"/>
  <c r="F51" i="25"/>
  <c r="AC50" i="25"/>
  <c r="Z50" i="25"/>
  <c r="W50" i="25"/>
  <c r="AH50" i="25" s="1"/>
  <c r="Q50" i="25"/>
  <c r="N50" i="25"/>
  <c r="K50" i="25"/>
  <c r="H50" i="25"/>
  <c r="F50" i="25"/>
  <c r="AC49" i="25"/>
  <c r="Z49" i="25"/>
  <c r="W49" i="25"/>
  <c r="AH49" i="25" s="1"/>
  <c r="Q49" i="25"/>
  <c r="N49" i="25"/>
  <c r="K49" i="25"/>
  <c r="H49" i="25"/>
  <c r="F49" i="25"/>
  <c r="AC48" i="25"/>
  <c r="Z48" i="25"/>
  <c r="W48" i="25"/>
  <c r="AH48" i="25" s="1"/>
  <c r="Q48" i="25"/>
  <c r="N48" i="25"/>
  <c r="K48" i="25"/>
  <c r="H48" i="25"/>
  <c r="F48" i="25"/>
  <c r="AC47" i="25"/>
  <c r="Z47" i="25"/>
  <c r="W47" i="25"/>
  <c r="AH47" i="25" s="1"/>
  <c r="Q47" i="25"/>
  <c r="N47" i="25"/>
  <c r="K47" i="25"/>
  <c r="H47" i="25"/>
  <c r="F47" i="25"/>
  <c r="AC46" i="25"/>
  <c r="Z46" i="25"/>
  <c r="W46" i="25"/>
  <c r="AH46" i="25" s="1"/>
  <c r="Q46" i="25"/>
  <c r="N46" i="25"/>
  <c r="K46" i="25"/>
  <c r="H46" i="25"/>
  <c r="F46" i="25"/>
  <c r="AC45" i="25"/>
  <c r="Z45" i="25"/>
  <c r="W45" i="25"/>
  <c r="AH45" i="25" s="1"/>
  <c r="Q45" i="25"/>
  <c r="N45" i="25"/>
  <c r="K45" i="25"/>
  <c r="H45" i="25"/>
  <c r="F45" i="25"/>
  <c r="AC44" i="25"/>
  <c r="Z44" i="25"/>
  <c r="W44" i="25"/>
  <c r="AH44" i="25" s="1"/>
  <c r="Q44" i="25"/>
  <c r="N44" i="25"/>
  <c r="K44" i="25"/>
  <c r="H44" i="25"/>
  <c r="F44" i="25"/>
  <c r="AC43" i="25"/>
  <c r="Z43" i="25"/>
  <c r="W43" i="25"/>
  <c r="AH43" i="25" s="1"/>
  <c r="Q43" i="25"/>
  <c r="N43" i="25"/>
  <c r="K43" i="25"/>
  <c r="H43" i="25"/>
  <c r="F43" i="25"/>
  <c r="AC42" i="25"/>
  <c r="Z42" i="25"/>
  <c r="W42" i="25"/>
  <c r="AH42" i="25" s="1"/>
  <c r="Q42" i="25"/>
  <c r="N42" i="25"/>
  <c r="H42" i="25"/>
  <c r="F42" i="25"/>
  <c r="AC41" i="25"/>
  <c r="Z41" i="25"/>
  <c r="W41" i="25"/>
  <c r="AH41" i="25" s="1"/>
  <c r="Q41" i="25"/>
  <c r="N41" i="25"/>
  <c r="K41" i="25"/>
  <c r="H41" i="25"/>
  <c r="F41" i="25"/>
  <c r="AC40" i="25"/>
  <c r="Z40" i="25"/>
  <c r="W40" i="25"/>
  <c r="AH40" i="25" s="1"/>
  <c r="Q40" i="25"/>
  <c r="N40" i="25"/>
  <c r="K40" i="25"/>
  <c r="H40" i="25"/>
  <c r="F40" i="25"/>
  <c r="AC39" i="25"/>
  <c r="Z39" i="25"/>
  <c r="W39" i="25"/>
  <c r="AH39" i="25" s="1"/>
  <c r="Q39" i="25"/>
  <c r="N39" i="25"/>
  <c r="K39" i="25"/>
  <c r="H39" i="25"/>
  <c r="F39" i="25"/>
  <c r="AC38" i="25"/>
  <c r="Z38" i="25"/>
  <c r="W38" i="25"/>
  <c r="AH38" i="25" s="1"/>
  <c r="Q38" i="25"/>
  <c r="N38" i="25"/>
  <c r="K38" i="25"/>
  <c r="H38" i="25"/>
  <c r="F38" i="25"/>
  <c r="AC37" i="25"/>
  <c r="Z37" i="25"/>
  <c r="W37" i="25"/>
  <c r="AH37" i="25" s="1"/>
  <c r="Q37" i="25"/>
  <c r="N37" i="25"/>
  <c r="K37" i="25"/>
  <c r="H37" i="25"/>
  <c r="F37" i="25"/>
  <c r="AC36" i="25"/>
  <c r="Z36" i="25"/>
  <c r="W36" i="25"/>
  <c r="AH36" i="25" s="1"/>
  <c r="Q36" i="25"/>
  <c r="N36" i="25"/>
  <c r="K36" i="25"/>
  <c r="H36" i="25"/>
  <c r="F36" i="25"/>
  <c r="AC35" i="25"/>
  <c r="Z35" i="25"/>
  <c r="W35" i="25"/>
  <c r="AH35" i="25" s="1"/>
  <c r="Q35" i="25"/>
  <c r="N35" i="25"/>
  <c r="K35" i="25"/>
  <c r="H35" i="25"/>
  <c r="F35" i="25"/>
  <c r="AC34" i="25"/>
  <c r="Z34" i="25"/>
  <c r="W34" i="25"/>
  <c r="AH34" i="25" s="1"/>
  <c r="Q34" i="25"/>
  <c r="N34" i="25"/>
  <c r="K34" i="25"/>
  <c r="H34" i="25"/>
  <c r="F34" i="25"/>
  <c r="AC33" i="25"/>
  <c r="Z33" i="25"/>
  <c r="W33" i="25"/>
  <c r="AH33" i="25" s="1"/>
  <c r="Q33" i="25"/>
  <c r="N33" i="25"/>
  <c r="K33" i="25"/>
  <c r="H33" i="25"/>
  <c r="F33" i="25"/>
  <c r="AC32" i="25"/>
  <c r="Z32" i="25"/>
  <c r="W32" i="25"/>
  <c r="AH32" i="25" s="1"/>
  <c r="Q32" i="25"/>
  <c r="N32" i="25"/>
  <c r="K32" i="25"/>
  <c r="H32" i="25"/>
  <c r="F32" i="25"/>
  <c r="AC31" i="25"/>
  <c r="Z31" i="25"/>
  <c r="W31" i="25"/>
  <c r="AH31" i="25" s="1"/>
  <c r="Q31" i="25"/>
  <c r="N31" i="25"/>
  <c r="K31" i="25"/>
  <c r="H31" i="25"/>
  <c r="F31" i="25"/>
  <c r="AC30" i="25"/>
  <c r="Z30" i="25"/>
  <c r="W30" i="25"/>
  <c r="AH30" i="25" s="1"/>
  <c r="Q30" i="25"/>
  <c r="N30" i="25"/>
  <c r="K30" i="25"/>
  <c r="H30" i="25"/>
  <c r="F30" i="25"/>
  <c r="AC29" i="25"/>
  <c r="Z29" i="25"/>
  <c r="W29" i="25"/>
  <c r="AH29" i="25" s="1"/>
  <c r="Q29" i="25"/>
  <c r="N29" i="25"/>
  <c r="K29" i="25"/>
  <c r="H29" i="25"/>
  <c r="F29" i="25"/>
  <c r="AC28" i="25"/>
  <c r="Z28" i="25"/>
  <c r="W28" i="25"/>
  <c r="AH28" i="25" s="1"/>
  <c r="Q28" i="25"/>
  <c r="N28" i="25"/>
  <c r="K28" i="25"/>
  <c r="H28" i="25"/>
  <c r="F28" i="25"/>
  <c r="AC27" i="25"/>
  <c r="Z27" i="25"/>
  <c r="W27" i="25"/>
  <c r="AH27" i="25" s="1"/>
  <c r="Q27" i="25"/>
  <c r="N27" i="25"/>
  <c r="K27" i="25"/>
  <c r="H27" i="25"/>
  <c r="F27" i="25"/>
  <c r="AC26" i="25"/>
  <c r="Z26" i="25"/>
  <c r="W26" i="25"/>
  <c r="AH26" i="25" s="1"/>
  <c r="Q26" i="25"/>
  <c r="N26" i="25"/>
  <c r="K26" i="25"/>
  <c r="H26" i="25"/>
  <c r="AC25" i="25"/>
  <c r="Z25" i="25"/>
  <c r="W25" i="25"/>
  <c r="AH25" i="25" s="1"/>
  <c r="Q25" i="25"/>
  <c r="N25" i="25"/>
  <c r="K25" i="25"/>
  <c r="H25" i="25"/>
  <c r="F25" i="25"/>
  <c r="AC24" i="25"/>
  <c r="Z24" i="25"/>
  <c r="W24" i="25"/>
  <c r="AH24" i="25" s="1"/>
  <c r="Q24" i="25"/>
  <c r="N24" i="25"/>
  <c r="H24" i="25"/>
  <c r="F24" i="25"/>
  <c r="AC23" i="25"/>
  <c r="Z23" i="25"/>
  <c r="W23" i="25"/>
  <c r="AH23" i="25" s="1"/>
  <c r="Q23" i="25"/>
  <c r="N23" i="25"/>
  <c r="H23" i="25"/>
  <c r="F23" i="25"/>
  <c r="AC22" i="25"/>
  <c r="Z22" i="25"/>
  <c r="W22" i="25"/>
  <c r="AH22" i="25" s="1"/>
  <c r="Q22" i="25"/>
  <c r="N22" i="25"/>
  <c r="H22" i="25"/>
  <c r="F22" i="25"/>
  <c r="AC21" i="25"/>
  <c r="Z21" i="25"/>
  <c r="W21" i="25"/>
  <c r="AH21" i="25" s="1"/>
  <c r="Q21" i="25"/>
  <c r="N21" i="25"/>
  <c r="H21" i="25"/>
  <c r="AC20" i="25"/>
  <c r="Z20" i="25"/>
  <c r="W20" i="25"/>
  <c r="AH20" i="25" s="1"/>
  <c r="Q20" i="25"/>
  <c r="N20" i="25"/>
  <c r="H20" i="25"/>
  <c r="F20" i="25"/>
  <c r="AC19" i="25"/>
  <c r="Z19" i="25"/>
  <c r="W19" i="25"/>
  <c r="AH19" i="25" s="1"/>
  <c r="Q19" i="25"/>
  <c r="N19" i="25"/>
  <c r="H19" i="25"/>
  <c r="F19" i="25"/>
  <c r="AC18" i="25"/>
  <c r="Z18" i="25"/>
  <c r="W18" i="25"/>
  <c r="AH18" i="25" s="1"/>
  <c r="Q18" i="25"/>
  <c r="N18" i="25"/>
  <c r="H18" i="25"/>
  <c r="F18" i="25"/>
  <c r="AC17" i="25"/>
  <c r="Z17" i="25"/>
  <c r="W17" i="25"/>
  <c r="AH17" i="25" s="1"/>
  <c r="Q17" i="25"/>
  <c r="N17" i="25"/>
  <c r="H17" i="25"/>
  <c r="AC16" i="25"/>
  <c r="Z16" i="25"/>
  <c r="W16" i="25"/>
  <c r="AH16" i="25" s="1"/>
  <c r="Q16" i="25"/>
  <c r="N16" i="25"/>
  <c r="H16" i="25"/>
  <c r="F16" i="25"/>
  <c r="AC15" i="25"/>
  <c r="Z15" i="25"/>
  <c r="W15" i="25"/>
  <c r="AH15" i="25" s="1"/>
  <c r="Q15" i="25"/>
  <c r="N15" i="25"/>
  <c r="H15" i="25"/>
  <c r="F15" i="25"/>
  <c r="AC14" i="25"/>
  <c r="Z14" i="25"/>
  <c r="W14" i="25"/>
  <c r="AH14" i="25" s="1"/>
  <c r="Q14" i="25"/>
  <c r="N14" i="25"/>
  <c r="H14" i="25"/>
  <c r="F14" i="25"/>
  <c r="AC13" i="25"/>
  <c r="Z13" i="25"/>
  <c r="W13" i="25"/>
  <c r="AH13" i="25" s="1"/>
  <c r="Q13" i="25"/>
  <c r="N13" i="25"/>
  <c r="H13" i="25"/>
  <c r="F13" i="25"/>
  <c r="AC12" i="25"/>
  <c r="Z12" i="25"/>
  <c r="W12" i="25"/>
  <c r="AH12" i="25" s="1"/>
  <c r="Q12" i="25"/>
  <c r="N12" i="25"/>
  <c r="H12" i="25"/>
  <c r="F12" i="25"/>
  <c r="AC11" i="25"/>
  <c r="Z11" i="25"/>
  <c r="W11" i="25"/>
  <c r="AH11" i="25" s="1"/>
  <c r="Q11" i="25"/>
  <c r="N11" i="25"/>
  <c r="K11" i="25"/>
  <c r="H11" i="25"/>
  <c r="F11" i="25"/>
  <c r="AC10" i="25"/>
  <c r="Z10" i="25"/>
  <c r="W10" i="25"/>
  <c r="AH10" i="25" s="1"/>
  <c r="Q10" i="25"/>
  <c r="N10" i="25"/>
  <c r="K10" i="25"/>
  <c r="H10" i="25"/>
  <c r="F10" i="25"/>
  <c r="AC9" i="25"/>
  <c r="Z9" i="25"/>
  <c r="W9" i="25"/>
  <c r="AH9" i="25" s="1"/>
  <c r="Q9" i="25"/>
  <c r="N9" i="25"/>
  <c r="K9" i="25"/>
  <c r="H9" i="25"/>
  <c r="F9" i="25"/>
  <c r="AC8" i="25"/>
  <c r="Z8" i="25"/>
  <c r="W8" i="25"/>
  <c r="AH8" i="25" s="1"/>
  <c r="Q8" i="25"/>
  <c r="N8" i="25"/>
  <c r="K8" i="25"/>
  <c r="H8" i="25"/>
  <c r="F8" i="25"/>
  <c r="AC7" i="25"/>
  <c r="Z7" i="25"/>
  <c r="W7" i="25"/>
  <c r="AH7" i="25" s="1"/>
  <c r="Q7" i="25"/>
  <c r="N7" i="25"/>
  <c r="K7" i="25"/>
  <c r="H7" i="25"/>
  <c r="F7" i="25"/>
  <c r="AC6" i="25"/>
  <c r="Z6" i="25"/>
  <c r="W6" i="25"/>
  <c r="AH6" i="25" s="1"/>
  <c r="Q6" i="25"/>
  <c r="N6" i="25"/>
  <c r="K6" i="25"/>
  <c r="H6" i="25"/>
  <c r="F6" i="25"/>
  <c r="Z4" i="25"/>
  <c r="W4" i="25"/>
  <c r="Q4" i="25"/>
  <c r="N4" i="25"/>
  <c r="Z3" i="25"/>
  <c r="W3" i="25"/>
  <c r="Q3" i="25"/>
  <c r="N3" i="25"/>
  <c r="K3" i="25"/>
  <c r="F63" i="15"/>
  <c r="F62" i="15"/>
  <c r="F61" i="15"/>
  <c r="F59" i="15"/>
  <c r="F56" i="15" s="1"/>
  <c r="F58" i="15"/>
  <c r="F57" i="15"/>
  <c r="F55" i="15"/>
  <c r="F54" i="15"/>
  <c r="F53" i="15"/>
  <c r="F50" i="15"/>
  <c r="F49" i="15"/>
  <c r="F48" i="15"/>
  <c r="F47" i="15"/>
  <c r="F46" i="15"/>
  <c r="F45" i="15"/>
  <c r="F42" i="15" s="1"/>
  <c r="F44" i="15"/>
  <c r="F43" i="15"/>
  <c r="F41" i="15"/>
  <c r="F40" i="15"/>
  <c r="F38" i="15" s="1"/>
  <c r="F39" i="15"/>
  <c r="F37" i="15"/>
  <c r="F36" i="15"/>
  <c r="F35" i="15"/>
  <c r="F34" i="15"/>
  <c r="F33" i="15"/>
  <c r="F30" i="15" s="1"/>
  <c r="F32" i="15"/>
  <c r="F31" i="15"/>
  <c r="F29" i="15"/>
  <c r="F28" i="15"/>
  <c r="F26" i="15" s="1"/>
  <c r="F27" i="15"/>
  <c r="F24" i="15"/>
  <c r="F23" i="15"/>
  <c r="F22" i="15"/>
  <c r="F21" i="15" s="1"/>
  <c r="F20" i="15"/>
  <c r="F19" i="15"/>
  <c r="F18" i="15"/>
  <c r="F16" i="15"/>
  <c r="F15" i="15"/>
  <c r="F14" i="15"/>
  <c r="F11" i="15"/>
  <c r="F10" i="15"/>
  <c r="F9" i="15"/>
  <c r="F8" i="15"/>
  <c r="F7" i="15"/>
  <c r="F6" i="15" s="1"/>
  <c r="F4" i="15"/>
  <c r="F3" i="15"/>
  <c r="J39" i="20"/>
  <c r="F13" i="15" l="1"/>
  <c r="F60" i="15"/>
  <c r="F12" i="15"/>
  <c r="F52" i="15"/>
  <c r="F25" i="15"/>
  <c r="F51" i="15"/>
  <c r="F17" i="15"/>
  <c r="F5" i="15"/>
  <c r="T60" i="25"/>
  <c r="T56" i="25"/>
  <c r="T51" i="25"/>
  <c r="T52" i="25"/>
  <c r="T47" i="25"/>
  <c r="T42" i="25"/>
  <c r="T38" i="25"/>
  <c r="T34" i="25"/>
  <c r="T30" i="25"/>
  <c r="T25" i="25"/>
  <c r="T26" i="25"/>
  <c r="F26" i="25" s="1"/>
  <c r="T21" i="25"/>
  <c r="F21" i="25" s="1"/>
  <c r="T17" i="25"/>
  <c r="F17" i="25" s="1"/>
  <c r="T12" i="25"/>
  <c r="T13" i="25"/>
  <c r="T7" i="25"/>
  <c r="T6" i="25" s="1"/>
  <c r="AO6" i="25"/>
  <c r="AF6" i="25"/>
  <c r="AL6" i="25"/>
  <c r="AJ6" i="25"/>
  <c r="AO7" i="25"/>
  <c r="AF7" i="25"/>
  <c r="AL7" i="25"/>
  <c r="AJ7" i="25"/>
  <c r="AO8" i="25"/>
  <c r="AF8" i="25"/>
  <c r="AL8" i="25"/>
  <c r="AJ8" i="25"/>
  <c r="AO9" i="25"/>
  <c r="AF9" i="25"/>
  <c r="AL9" i="25"/>
  <c r="AJ9" i="25"/>
  <c r="AO10" i="25"/>
  <c r="AF10" i="25"/>
  <c r="AL10" i="25"/>
  <c r="AJ10" i="25"/>
  <c r="AO11" i="25"/>
  <c r="AF11" i="25"/>
  <c r="AL11" i="25"/>
  <c r="AJ11" i="25"/>
  <c r="AO12" i="25"/>
  <c r="AF12" i="25"/>
  <c r="AL12" i="25"/>
  <c r="AJ12" i="25"/>
  <c r="AO13" i="25"/>
  <c r="AF13" i="25"/>
  <c r="AL13" i="25"/>
  <c r="AJ13" i="25"/>
  <c r="AO14" i="25"/>
  <c r="AF14" i="25"/>
  <c r="AL14" i="25"/>
  <c r="AJ14" i="25"/>
  <c r="AO15" i="25"/>
  <c r="AF15" i="25"/>
  <c r="AL15" i="25"/>
  <c r="AJ15" i="25"/>
  <c r="AO16" i="25"/>
  <c r="AF16" i="25"/>
  <c r="AL16" i="25"/>
  <c r="AJ16" i="25"/>
  <c r="AO17" i="25"/>
  <c r="AF17" i="25"/>
  <c r="AL17" i="25"/>
  <c r="AJ17" i="25"/>
  <c r="AO18" i="25"/>
  <c r="AF18" i="25"/>
  <c r="AL18" i="25"/>
  <c r="AJ18" i="25"/>
  <c r="AO19" i="25"/>
  <c r="AF19" i="25"/>
  <c r="AL19" i="25"/>
  <c r="AJ19" i="25"/>
  <c r="AO20" i="25"/>
  <c r="AF20" i="25"/>
  <c r="AL20" i="25"/>
  <c r="AJ20" i="25"/>
  <c r="AO21" i="25"/>
  <c r="AF21" i="25"/>
  <c r="AL21" i="25"/>
  <c r="AJ21" i="25"/>
  <c r="AO22" i="25"/>
  <c r="AF22" i="25"/>
  <c r="AL22" i="25"/>
  <c r="AJ22" i="25"/>
  <c r="AO23" i="25"/>
  <c r="AF23" i="25"/>
  <c r="AL23" i="25"/>
  <c r="AJ23" i="25"/>
  <c r="AO24" i="25"/>
  <c r="AF24" i="25"/>
  <c r="AL24" i="25"/>
  <c r="AJ24" i="25"/>
  <c r="AO25" i="25"/>
  <c r="AF25" i="25"/>
  <c r="AL25" i="25"/>
  <c r="AJ25" i="25"/>
  <c r="AO26" i="25"/>
  <c r="AF26" i="25"/>
  <c r="AL26" i="25"/>
  <c r="AJ26" i="25"/>
  <c r="AO27" i="25"/>
  <c r="AF27" i="25"/>
  <c r="AL27" i="25"/>
  <c r="AJ27" i="25"/>
  <c r="AO28" i="25"/>
  <c r="AF28" i="25"/>
  <c r="AL28" i="25"/>
  <c r="AJ28" i="25"/>
  <c r="AO29" i="25"/>
  <c r="AF29" i="25"/>
  <c r="AL29" i="25"/>
  <c r="AJ29" i="25"/>
  <c r="AO30" i="25"/>
  <c r="AF30" i="25"/>
  <c r="AL30" i="25"/>
  <c r="AJ30" i="25"/>
  <c r="AO31" i="25"/>
  <c r="AF31" i="25"/>
  <c r="AL31" i="25"/>
  <c r="AJ31" i="25"/>
  <c r="AO32" i="25"/>
  <c r="AF32" i="25"/>
  <c r="AL32" i="25"/>
  <c r="AJ32" i="25"/>
  <c r="AO33" i="25"/>
  <c r="AF33" i="25"/>
  <c r="AL33" i="25"/>
  <c r="AJ33" i="25"/>
  <c r="AO34" i="25"/>
  <c r="AF34" i="25"/>
  <c r="AL34" i="25"/>
  <c r="AJ34" i="25"/>
  <c r="AO35" i="25"/>
  <c r="AF35" i="25"/>
  <c r="AL35" i="25"/>
  <c r="AJ35" i="25"/>
  <c r="AO36" i="25"/>
  <c r="AF36" i="25"/>
  <c r="AL36" i="25"/>
  <c r="AJ36" i="25"/>
  <c r="AO37" i="25"/>
  <c r="AF37" i="25"/>
  <c r="AL37" i="25"/>
  <c r="AJ37" i="25"/>
  <c r="AO38" i="25"/>
  <c r="AF38" i="25"/>
  <c r="AL38" i="25"/>
  <c r="AJ38" i="25"/>
  <c r="AO39" i="25"/>
  <c r="AF39" i="25"/>
  <c r="AL39" i="25"/>
  <c r="AJ39" i="25"/>
  <c r="AO40" i="25"/>
  <c r="AF40" i="25"/>
  <c r="AL40" i="25"/>
  <c r="AJ40" i="25"/>
  <c r="AO41" i="25"/>
  <c r="AF41" i="25"/>
  <c r="AL41" i="25"/>
  <c r="AJ41" i="25"/>
  <c r="AO42" i="25"/>
  <c r="AF42" i="25"/>
  <c r="AL42" i="25"/>
  <c r="AJ42" i="25"/>
  <c r="AO43" i="25"/>
  <c r="AF43" i="25"/>
  <c r="AL43" i="25"/>
  <c r="AJ43" i="25"/>
  <c r="AO44" i="25"/>
  <c r="AF44" i="25"/>
  <c r="AL44" i="25"/>
  <c r="AJ44" i="25"/>
  <c r="AO45" i="25"/>
  <c r="AF45" i="25"/>
  <c r="AL45" i="25"/>
  <c r="AJ45" i="25"/>
  <c r="AO46" i="25"/>
  <c r="AF46" i="25"/>
  <c r="AL46" i="25"/>
  <c r="AJ46" i="25"/>
  <c r="AO47" i="25"/>
  <c r="AF47" i="25"/>
  <c r="AL47" i="25"/>
  <c r="AJ47" i="25"/>
  <c r="AO48" i="25"/>
  <c r="AF48" i="25"/>
  <c r="AL48" i="25"/>
  <c r="AJ48" i="25"/>
  <c r="AO49" i="25"/>
  <c r="AF49" i="25"/>
  <c r="AL49" i="25"/>
  <c r="AJ49" i="25"/>
  <c r="AO50" i="25"/>
  <c r="AF50" i="25"/>
  <c r="AL50" i="25"/>
  <c r="AJ50" i="25"/>
  <c r="AO51" i="25"/>
  <c r="AF51" i="25"/>
  <c r="AL51" i="25"/>
  <c r="AJ51" i="25"/>
  <c r="AO52" i="25"/>
  <c r="AF52" i="25"/>
  <c r="AL52" i="25"/>
  <c r="AJ52" i="25"/>
  <c r="AO53" i="25"/>
  <c r="AF53" i="25"/>
  <c r="AL53" i="25"/>
  <c r="AJ53" i="25"/>
  <c r="AO54" i="25"/>
  <c r="AF54" i="25"/>
  <c r="AL54" i="25"/>
  <c r="AJ54" i="25"/>
  <c r="AO55" i="25"/>
  <c r="AF55" i="25"/>
  <c r="AL55" i="25"/>
  <c r="AJ55" i="25"/>
  <c r="AO56" i="25"/>
  <c r="AF56" i="25"/>
  <c r="AL56" i="25"/>
  <c r="AJ56" i="25"/>
  <c r="AO57" i="25"/>
  <c r="AF57" i="25"/>
  <c r="AL57" i="25"/>
  <c r="AJ57" i="25"/>
  <c r="AO58" i="25"/>
  <c r="AF58" i="25"/>
  <c r="AL58" i="25"/>
  <c r="AJ58" i="25"/>
  <c r="AO59" i="25"/>
  <c r="AF59" i="25"/>
  <c r="AL59" i="25"/>
  <c r="AJ59" i="25"/>
  <c r="AO60" i="25"/>
  <c r="AF60" i="25"/>
  <c r="AL60" i="25"/>
  <c r="AJ60" i="25"/>
  <c r="AO61" i="25"/>
  <c r="AF61" i="25"/>
  <c r="AL61" i="25"/>
  <c r="AJ61" i="25"/>
  <c r="AO62" i="25"/>
  <c r="AF62" i="25"/>
  <c r="AL62" i="25"/>
  <c r="AJ62" i="25"/>
  <c r="AO63" i="25"/>
  <c r="AF63" i="25"/>
  <c r="AL63" i="25"/>
  <c r="AJ63" i="25"/>
  <c r="Z4" i="5"/>
  <c r="E62" i="21"/>
  <c r="E61" i="21"/>
  <c r="E60" i="21"/>
  <c r="E58" i="21"/>
  <c r="E57" i="21"/>
  <c r="E55" i="21" s="1"/>
  <c r="E56" i="21"/>
  <c r="E54" i="21"/>
  <c r="E53" i="21"/>
  <c r="E52" i="21"/>
  <c r="E49" i="21"/>
  <c r="E48" i="21"/>
  <c r="E47" i="21"/>
  <c r="E45" i="21"/>
  <c r="E44" i="21"/>
  <c r="E43" i="21"/>
  <c r="E42" i="21"/>
  <c r="E40" i="21"/>
  <c r="E39" i="21"/>
  <c r="E38" i="21"/>
  <c r="E36" i="21"/>
  <c r="E35" i="21"/>
  <c r="E34" i="21"/>
  <c r="E32" i="21"/>
  <c r="E31" i="21"/>
  <c r="E30" i="21"/>
  <c r="E28" i="21"/>
  <c r="E27" i="21"/>
  <c r="E26" i="21"/>
  <c r="E23" i="21"/>
  <c r="E22" i="21"/>
  <c r="E21" i="21"/>
  <c r="E19" i="21"/>
  <c r="E18" i="21"/>
  <c r="E17" i="21"/>
  <c r="E15" i="21"/>
  <c r="E14" i="21"/>
  <c r="E12" i="21" s="1"/>
  <c r="E13" i="21"/>
  <c r="E10" i="21"/>
  <c r="E9" i="21"/>
  <c r="E8" i="21"/>
  <c r="E7" i="21"/>
  <c r="E59" i="21" l="1"/>
  <c r="E41" i="21"/>
  <c r="E51" i="21"/>
  <c r="E50" i="21"/>
  <c r="E46" i="21"/>
  <c r="E37" i="21"/>
  <c r="E33" i="21"/>
  <c r="E29" i="21"/>
  <c r="E25" i="21"/>
  <c r="E24" i="21"/>
  <c r="E20" i="21"/>
  <c r="E16" i="21"/>
  <c r="E6" i="21"/>
  <c r="W39" i="5"/>
  <c r="J6" i="20"/>
  <c r="J5" i="20" s="1"/>
  <c r="M6" i="20"/>
  <c r="M5" i="20" s="1"/>
  <c r="J7" i="20"/>
  <c r="M7" i="20"/>
  <c r="J8" i="20"/>
  <c r="M8" i="20"/>
  <c r="J9" i="20"/>
  <c r="M9" i="20"/>
  <c r="J10" i="20"/>
  <c r="M10" i="20"/>
  <c r="J13" i="20"/>
  <c r="M13" i="20"/>
  <c r="J14" i="20"/>
  <c r="M14" i="20"/>
  <c r="J15" i="20"/>
  <c r="M15" i="20"/>
  <c r="J17" i="20"/>
  <c r="J16" i="20" s="1"/>
  <c r="M17" i="20"/>
  <c r="M16" i="20" s="1"/>
  <c r="J18" i="20"/>
  <c r="M18" i="20"/>
  <c r="J19" i="20"/>
  <c r="M19" i="20"/>
  <c r="J22" i="20"/>
  <c r="M22" i="20"/>
  <c r="J23" i="20"/>
  <c r="M23" i="20"/>
  <c r="J26" i="20"/>
  <c r="J25" i="20" s="1"/>
  <c r="M26" i="20"/>
  <c r="J27" i="20"/>
  <c r="M27" i="20"/>
  <c r="J28" i="20"/>
  <c r="M28" i="20"/>
  <c r="J30" i="20"/>
  <c r="M30" i="20"/>
  <c r="M29" i="20" s="1"/>
  <c r="J31" i="20"/>
  <c r="M31" i="20"/>
  <c r="J32" i="20"/>
  <c r="M32" i="20"/>
  <c r="J34" i="20"/>
  <c r="M34" i="20"/>
  <c r="M33" i="20" s="1"/>
  <c r="J35" i="20"/>
  <c r="M35" i="20"/>
  <c r="J36" i="20"/>
  <c r="M36" i="20"/>
  <c r="J38" i="20"/>
  <c r="M38" i="20"/>
  <c r="M37" i="20" s="1"/>
  <c r="M39" i="20"/>
  <c r="J40" i="20"/>
  <c r="M40" i="20"/>
  <c r="J42" i="20"/>
  <c r="M42" i="20"/>
  <c r="M41" i="20" s="1"/>
  <c r="J43" i="20"/>
  <c r="M43" i="20"/>
  <c r="J44" i="20"/>
  <c r="M44" i="20"/>
  <c r="J45" i="20"/>
  <c r="M45" i="20"/>
  <c r="J47" i="20"/>
  <c r="J46" i="20" s="1"/>
  <c r="M47" i="20"/>
  <c r="M46" i="20" s="1"/>
  <c r="J48" i="20"/>
  <c r="M48" i="20"/>
  <c r="J49" i="20"/>
  <c r="M49" i="20"/>
  <c r="J52" i="20"/>
  <c r="M52" i="20"/>
  <c r="M50" i="20" s="1"/>
  <c r="J53" i="20"/>
  <c r="J50" i="20" s="1"/>
  <c r="M53" i="20"/>
  <c r="M51" i="20" s="1"/>
  <c r="J54" i="20"/>
  <c r="M54" i="20"/>
  <c r="J56" i="20"/>
  <c r="J55" i="20" s="1"/>
  <c r="M56" i="20"/>
  <c r="M55" i="20" s="1"/>
  <c r="J57" i="20"/>
  <c r="M57" i="20"/>
  <c r="J58" i="20"/>
  <c r="M58" i="20"/>
  <c r="J60" i="20"/>
  <c r="M60" i="20"/>
  <c r="J61" i="20"/>
  <c r="J59" i="20" s="1"/>
  <c r="M61" i="20"/>
  <c r="M59" i="20" s="1"/>
  <c r="J62" i="20"/>
  <c r="M62" i="20"/>
  <c r="G7" i="20"/>
  <c r="G6" i="20" s="1"/>
  <c r="G5" i="20" s="1"/>
  <c r="G8" i="20"/>
  <c r="G9" i="20"/>
  <c r="G10" i="20"/>
  <c r="G13" i="20"/>
  <c r="G14" i="20"/>
  <c r="G15" i="20"/>
  <c r="G17" i="20"/>
  <c r="G16" i="20" s="1"/>
  <c r="G18" i="20"/>
  <c r="G19" i="20"/>
  <c r="G22" i="20"/>
  <c r="G23" i="20"/>
  <c r="G26" i="20"/>
  <c r="G27" i="20"/>
  <c r="G28" i="20"/>
  <c r="G30" i="20"/>
  <c r="G31" i="20"/>
  <c r="G32" i="20"/>
  <c r="G34" i="20"/>
  <c r="G33" i="20" s="1"/>
  <c r="G35" i="20"/>
  <c r="G36" i="20"/>
  <c r="G38" i="20"/>
  <c r="G39" i="20"/>
  <c r="G40" i="20"/>
  <c r="G42" i="20"/>
  <c r="G43" i="20"/>
  <c r="G44" i="20"/>
  <c r="G45" i="20"/>
  <c r="G47" i="20"/>
  <c r="G48" i="20"/>
  <c r="G49" i="20"/>
  <c r="G52" i="20"/>
  <c r="G50" i="20" s="1"/>
  <c r="G53" i="20"/>
  <c r="G54" i="20"/>
  <c r="G55" i="20"/>
  <c r="G56" i="20"/>
  <c r="G57" i="20"/>
  <c r="G58" i="20"/>
  <c r="G60" i="20"/>
  <c r="G59" i="20" s="1"/>
  <c r="G61" i="20"/>
  <c r="G62" i="20"/>
  <c r="D7" i="20"/>
  <c r="D8" i="20"/>
  <c r="D9" i="20"/>
  <c r="D10" i="20"/>
  <c r="D6" i="20" s="1"/>
  <c r="D5" i="20" s="1"/>
  <c r="D13" i="20"/>
  <c r="D14" i="20"/>
  <c r="D15" i="20"/>
  <c r="D17" i="20"/>
  <c r="D16" i="20" s="1"/>
  <c r="D18" i="20"/>
  <c r="D19" i="20"/>
  <c r="D22" i="20"/>
  <c r="D23" i="20"/>
  <c r="D26" i="20"/>
  <c r="D27" i="20"/>
  <c r="D28" i="20"/>
  <c r="D30" i="20"/>
  <c r="D31" i="20"/>
  <c r="D32" i="20"/>
  <c r="D34" i="20"/>
  <c r="D33" i="20" s="1"/>
  <c r="D35" i="20"/>
  <c r="D36" i="20"/>
  <c r="D38" i="20"/>
  <c r="D39" i="20"/>
  <c r="D37" i="20" s="1"/>
  <c r="D40" i="20"/>
  <c r="D42" i="20"/>
  <c r="D41" i="20" s="1"/>
  <c r="D43" i="20"/>
  <c r="D44" i="20"/>
  <c r="D45" i="20"/>
  <c r="D47" i="20"/>
  <c r="D48" i="20"/>
  <c r="D49" i="20"/>
  <c r="D50" i="20"/>
  <c r="D52" i="20"/>
  <c r="D51" i="20" s="1"/>
  <c r="D53" i="20"/>
  <c r="D54" i="20"/>
  <c r="D56" i="20"/>
  <c r="D55" i="20" s="1"/>
  <c r="D57" i="20"/>
  <c r="D58" i="20"/>
  <c r="D60" i="20"/>
  <c r="D59" i="20" s="1"/>
  <c r="D61" i="20"/>
  <c r="D62" i="20"/>
  <c r="E11" i="21" l="1"/>
  <c r="J41" i="20"/>
  <c r="J37" i="20"/>
  <c r="J33" i="20"/>
  <c r="J29" i="20"/>
  <c r="M25" i="20"/>
  <c r="M24" i="20"/>
  <c r="M21" i="20" s="1"/>
  <c r="M20" i="20" s="1"/>
  <c r="M12" i="20" s="1"/>
  <c r="J24" i="20"/>
  <c r="J21" i="20" s="1"/>
  <c r="J20" i="20" s="1"/>
  <c r="J12" i="20" s="1"/>
  <c r="G24" i="20"/>
  <c r="G37" i="20"/>
  <c r="G41" i="20"/>
  <c r="G46" i="20"/>
  <c r="G29" i="20"/>
  <c r="D46" i="20"/>
  <c r="D24" i="20"/>
  <c r="D21" i="20" s="1"/>
  <c r="D20" i="20" s="1"/>
  <c r="D12" i="20" s="1"/>
  <c r="D29" i="20"/>
  <c r="D25" i="20"/>
  <c r="G21" i="20"/>
  <c r="G20" i="20" s="1"/>
  <c r="G12" i="20" s="1"/>
  <c r="G11" i="20"/>
  <c r="G4" i="20" s="1"/>
  <c r="G25" i="20"/>
  <c r="G51" i="20"/>
  <c r="J51" i="20"/>
  <c r="Q38" i="5"/>
  <c r="Q39" i="5"/>
  <c r="Q31" i="5"/>
  <c r="Q30" i="5"/>
  <c r="Q32" i="5"/>
  <c r="Q26" i="5"/>
  <c r="Q27" i="5"/>
  <c r="Q28" i="5"/>
  <c r="F26" i="5"/>
  <c r="F27" i="5"/>
  <c r="F28" i="5"/>
  <c r="F32" i="5"/>
  <c r="F38" i="5"/>
  <c r="F39" i="5"/>
  <c r="F40" i="5"/>
  <c r="F42" i="5"/>
  <c r="F43" i="5"/>
  <c r="F44" i="5"/>
  <c r="F45" i="5"/>
  <c r="F47" i="5"/>
  <c r="F49" i="5"/>
  <c r="W34" i="5"/>
  <c r="W35" i="5"/>
  <c r="W36" i="5"/>
  <c r="W38" i="5"/>
  <c r="W40" i="5"/>
  <c r="W42" i="5"/>
  <c r="W43" i="5"/>
  <c r="W44" i="5"/>
  <c r="W45" i="5"/>
  <c r="AC7" i="5"/>
  <c r="AC8" i="5"/>
  <c r="AC9" i="5"/>
  <c r="AC10" i="5"/>
  <c r="AC13" i="5"/>
  <c r="AC14" i="5"/>
  <c r="AC15" i="5"/>
  <c r="AC17" i="5"/>
  <c r="AC18" i="5"/>
  <c r="AC19" i="5"/>
  <c r="AC21" i="5"/>
  <c r="AC22" i="5"/>
  <c r="AC23" i="5"/>
  <c r="AC26" i="5"/>
  <c r="AC27" i="5"/>
  <c r="AC28" i="5"/>
  <c r="AC30" i="5"/>
  <c r="AC31" i="5"/>
  <c r="AC32" i="5"/>
  <c r="AC34" i="5"/>
  <c r="AC35" i="5"/>
  <c r="AC36" i="5"/>
  <c r="AC38" i="5"/>
  <c r="AC39" i="5"/>
  <c r="AC40" i="5"/>
  <c r="AC42" i="5"/>
  <c r="AC43" i="5"/>
  <c r="AC44" i="5"/>
  <c r="AC45" i="5"/>
  <c r="AC47" i="5"/>
  <c r="AC48" i="5"/>
  <c r="AC49" i="5"/>
  <c r="AC52" i="5"/>
  <c r="AC53" i="5"/>
  <c r="AC54" i="5"/>
  <c r="AC56" i="5"/>
  <c r="AC57" i="5"/>
  <c r="AC58" i="5"/>
  <c r="AC60" i="5"/>
  <c r="AC61" i="5"/>
  <c r="AC62" i="5"/>
  <c r="Z7" i="5"/>
  <c r="Z8" i="5"/>
  <c r="Z9" i="5"/>
  <c r="Z10" i="5"/>
  <c r="Z13" i="5"/>
  <c r="Z14" i="5"/>
  <c r="Z15" i="5"/>
  <c r="Z17" i="5"/>
  <c r="Z18" i="5"/>
  <c r="Z19" i="5"/>
  <c r="Z21" i="5"/>
  <c r="Z22" i="5"/>
  <c r="Z23" i="5"/>
  <c r="Z26" i="5"/>
  <c r="Z27" i="5"/>
  <c r="Z28" i="5"/>
  <c r="Z30" i="5"/>
  <c r="Z31" i="5"/>
  <c r="Z32" i="5"/>
  <c r="Z34" i="5"/>
  <c r="Z35" i="5"/>
  <c r="Z36" i="5"/>
  <c r="Z38" i="5"/>
  <c r="Z39" i="5"/>
  <c r="Z40" i="5"/>
  <c r="Z42" i="5"/>
  <c r="Z43" i="5"/>
  <c r="Z44" i="5"/>
  <c r="Z45" i="5"/>
  <c r="Z47" i="5"/>
  <c r="Z48" i="5"/>
  <c r="Z49" i="5"/>
  <c r="Z52" i="5"/>
  <c r="Z53" i="5"/>
  <c r="Z54" i="5"/>
  <c r="Z56" i="5"/>
  <c r="Z57" i="5"/>
  <c r="Z58" i="5"/>
  <c r="Z60" i="5"/>
  <c r="Z61" i="5"/>
  <c r="Z62" i="5"/>
  <c r="W7" i="5"/>
  <c r="W8" i="5"/>
  <c r="W9" i="5"/>
  <c r="W10" i="5"/>
  <c r="W13" i="5"/>
  <c r="W14" i="5"/>
  <c r="W15" i="5"/>
  <c r="W17" i="5"/>
  <c r="W18" i="5"/>
  <c r="W19" i="5"/>
  <c r="W21" i="5"/>
  <c r="W22" i="5"/>
  <c r="W23" i="5"/>
  <c r="W26" i="5"/>
  <c r="W27" i="5"/>
  <c r="W28" i="5"/>
  <c r="W30" i="5"/>
  <c r="W31" i="5"/>
  <c r="W32" i="5"/>
  <c r="W47" i="5"/>
  <c r="W48" i="5"/>
  <c r="W49" i="5"/>
  <c r="W52" i="5"/>
  <c r="W53" i="5"/>
  <c r="W54" i="5"/>
  <c r="W56" i="5"/>
  <c r="W57" i="5"/>
  <c r="W58" i="5"/>
  <c r="W60" i="5"/>
  <c r="W61" i="5"/>
  <c r="W62" i="5"/>
  <c r="Q62" i="5"/>
  <c r="R61" i="5"/>
  <c r="Q61" i="5" s="1"/>
  <c r="R60" i="5"/>
  <c r="Q60" i="5" s="1"/>
  <c r="R58" i="5"/>
  <c r="Q58" i="5" s="1"/>
  <c r="R57" i="5"/>
  <c r="Q57" i="5" s="1"/>
  <c r="R56" i="5"/>
  <c r="Q56" i="5" s="1"/>
  <c r="R54" i="5"/>
  <c r="Q54" i="5" s="1"/>
  <c r="R53" i="5"/>
  <c r="Q53" i="5" s="1"/>
  <c r="R52" i="5"/>
  <c r="Q52" i="5" s="1"/>
  <c r="Q49" i="5"/>
  <c r="Q48" i="5"/>
  <c r="F48" i="5" s="1"/>
  <c r="Q47" i="5"/>
  <c r="Q45" i="5"/>
  <c r="Q44" i="5"/>
  <c r="Q43" i="5"/>
  <c r="Q42" i="5"/>
  <c r="Q40" i="5"/>
  <c r="Q36" i="5"/>
  <c r="F36" i="5" s="1"/>
  <c r="Q35" i="5"/>
  <c r="F35" i="5" s="1"/>
  <c r="Q34" i="5"/>
  <c r="F34" i="5" s="1"/>
  <c r="R23" i="5"/>
  <c r="Q23" i="5" s="1"/>
  <c r="R22" i="5"/>
  <c r="Q22" i="5" s="1"/>
  <c r="R21" i="5"/>
  <c r="Q21" i="5" s="1"/>
  <c r="R19" i="5"/>
  <c r="Q19" i="5" s="1"/>
  <c r="R18" i="5"/>
  <c r="Q18" i="5" s="1"/>
  <c r="R17" i="5"/>
  <c r="Q17" i="5" s="1"/>
  <c r="R15" i="5"/>
  <c r="Q15" i="5" s="1"/>
  <c r="R14" i="5"/>
  <c r="Q14" i="5" s="1"/>
  <c r="R13" i="5"/>
  <c r="Q13" i="5" s="1"/>
  <c r="R10" i="5"/>
  <c r="Q10" i="5" s="1"/>
  <c r="R9" i="5"/>
  <c r="Q9" i="5" s="1"/>
  <c r="R8" i="5"/>
  <c r="Q8" i="5" s="1"/>
  <c r="R7" i="5"/>
  <c r="Q7" i="5" s="1"/>
  <c r="N49" i="5"/>
  <c r="N48" i="5"/>
  <c r="N47" i="5"/>
  <c r="N45" i="5"/>
  <c r="N44" i="5"/>
  <c r="N43" i="5"/>
  <c r="N42" i="5"/>
  <c r="N40" i="5"/>
  <c r="N39" i="5"/>
  <c r="N38" i="5"/>
  <c r="N36" i="5"/>
  <c r="N35" i="5"/>
  <c r="N34" i="5"/>
  <c r="N32" i="5"/>
  <c r="N31" i="5"/>
  <c r="N30" i="5"/>
  <c r="N28" i="5"/>
  <c r="N27" i="5"/>
  <c r="N26" i="5"/>
  <c r="K7" i="5"/>
  <c r="K8" i="5"/>
  <c r="K9" i="5"/>
  <c r="K10" i="5"/>
  <c r="K13" i="5"/>
  <c r="K14" i="5"/>
  <c r="K15" i="5"/>
  <c r="K17" i="5"/>
  <c r="K18" i="5"/>
  <c r="K19" i="5"/>
  <c r="K21" i="5"/>
  <c r="K22" i="5"/>
  <c r="K23" i="5"/>
  <c r="K26" i="5"/>
  <c r="K27" i="5"/>
  <c r="K28" i="5"/>
  <c r="K30" i="5"/>
  <c r="F30" i="5" s="1"/>
  <c r="K31" i="5"/>
  <c r="F31" i="5" s="1"/>
  <c r="K32" i="5"/>
  <c r="K34" i="5"/>
  <c r="K35" i="5"/>
  <c r="K36" i="5"/>
  <c r="K38" i="5"/>
  <c r="K39" i="5"/>
  <c r="K40" i="5"/>
  <c r="K42" i="5"/>
  <c r="K43" i="5"/>
  <c r="K44" i="5"/>
  <c r="K45" i="5"/>
  <c r="K47" i="5"/>
  <c r="K48" i="5"/>
  <c r="K49" i="5"/>
  <c r="K52" i="5"/>
  <c r="K53" i="5"/>
  <c r="K54" i="5"/>
  <c r="K56" i="5"/>
  <c r="K57" i="5"/>
  <c r="K58" i="5"/>
  <c r="K60" i="5"/>
  <c r="K61" i="5"/>
  <c r="K62" i="5"/>
  <c r="H7" i="5"/>
  <c r="H8" i="5"/>
  <c r="H9" i="5"/>
  <c r="H10" i="5"/>
  <c r="H13" i="5"/>
  <c r="H14" i="5"/>
  <c r="H15" i="5"/>
  <c r="H17" i="5"/>
  <c r="H18" i="5"/>
  <c r="H19" i="5"/>
  <c r="H21" i="5"/>
  <c r="H22" i="5"/>
  <c r="H23" i="5"/>
  <c r="H26" i="5"/>
  <c r="H27" i="5"/>
  <c r="H28" i="5"/>
  <c r="H30" i="5"/>
  <c r="H31" i="5"/>
  <c r="H32" i="5"/>
  <c r="H34" i="5"/>
  <c r="H35" i="5"/>
  <c r="H36" i="5"/>
  <c r="H38" i="5"/>
  <c r="H39" i="5"/>
  <c r="H40" i="5"/>
  <c r="H42" i="5"/>
  <c r="H43" i="5"/>
  <c r="H44" i="5"/>
  <c r="H45" i="5"/>
  <c r="H47" i="5"/>
  <c r="H48" i="5"/>
  <c r="H49" i="5"/>
  <c r="H52" i="5"/>
  <c r="H53" i="5"/>
  <c r="H54" i="5"/>
  <c r="H56" i="5"/>
  <c r="H57" i="5"/>
  <c r="H58" i="5"/>
  <c r="H60" i="5"/>
  <c r="H61" i="5"/>
  <c r="H62" i="5"/>
  <c r="T7" i="5"/>
  <c r="T8" i="5"/>
  <c r="T9" i="5"/>
  <c r="T10" i="5"/>
  <c r="T13" i="5"/>
  <c r="T14" i="5"/>
  <c r="T15" i="5"/>
  <c r="T17" i="5"/>
  <c r="T18" i="5"/>
  <c r="T19" i="5"/>
  <c r="T21" i="5"/>
  <c r="T22" i="5"/>
  <c r="T23" i="5"/>
  <c r="T26" i="5"/>
  <c r="T27" i="5"/>
  <c r="T28" i="5"/>
  <c r="T30" i="5"/>
  <c r="T31" i="5"/>
  <c r="T32" i="5"/>
  <c r="T34" i="5"/>
  <c r="T35" i="5"/>
  <c r="T36" i="5"/>
  <c r="T38" i="5"/>
  <c r="T39" i="5"/>
  <c r="T40" i="5"/>
  <c r="T42" i="5"/>
  <c r="T43" i="5"/>
  <c r="T44" i="5"/>
  <c r="T45" i="5"/>
  <c r="T47" i="5"/>
  <c r="T48" i="5"/>
  <c r="T49" i="5"/>
  <c r="T52" i="5"/>
  <c r="T53" i="5"/>
  <c r="T54" i="5"/>
  <c r="T56" i="5"/>
  <c r="T57" i="5"/>
  <c r="T58" i="5"/>
  <c r="T60" i="5"/>
  <c r="T61" i="5"/>
  <c r="T62" i="5"/>
  <c r="O62" i="5"/>
  <c r="N62" i="5" s="1"/>
  <c r="F62" i="5" s="1"/>
  <c r="O61" i="5"/>
  <c r="N61" i="5" s="1"/>
  <c r="O60" i="5"/>
  <c r="N60" i="5" s="1"/>
  <c r="O58" i="5"/>
  <c r="N58" i="5" s="1"/>
  <c r="O57" i="5"/>
  <c r="N57" i="5" s="1"/>
  <c r="O56" i="5"/>
  <c r="N56" i="5" s="1"/>
  <c r="O54" i="5"/>
  <c r="N54" i="5" s="1"/>
  <c r="O53" i="5"/>
  <c r="N53" i="5" s="1"/>
  <c r="O52" i="5"/>
  <c r="N52" i="5" s="1"/>
  <c r="O23" i="5"/>
  <c r="N23" i="5" s="1"/>
  <c r="O22" i="5"/>
  <c r="N22" i="5" s="1"/>
  <c r="O21" i="5"/>
  <c r="N21" i="5" s="1"/>
  <c r="O19" i="5"/>
  <c r="N19" i="5" s="1"/>
  <c r="O18" i="5"/>
  <c r="N18" i="5" s="1"/>
  <c r="O17" i="5"/>
  <c r="N17" i="5" s="1"/>
  <c r="O15" i="5"/>
  <c r="N15" i="5" s="1"/>
  <c r="O14" i="5"/>
  <c r="N14" i="5" s="1"/>
  <c r="O13" i="5"/>
  <c r="N13" i="5" s="1"/>
  <c r="O10" i="5"/>
  <c r="N10" i="5" s="1"/>
  <c r="O9" i="5"/>
  <c r="N9" i="5" s="1"/>
  <c r="O8" i="5"/>
  <c r="N8" i="5" s="1"/>
  <c r="O7" i="5"/>
  <c r="N7" i="5" s="1"/>
  <c r="E62" i="19"/>
  <c r="E61" i="19"/>
  <c r="E60" i="19"/>
  <c r="E58" i="19"/>
  <c r="E57" i="19"/>
  <c r="E56" i="19"/>
  <c r="E54" i="19"/>
  <c r="E53" i="19"/>
  <c r="E52" i="19"/>
  <c r="E49" i="19"/>
  <c r="E48" i="19"/>
  <c r="E47" i="19"/>
  <c r="E45" i="19"/>
  <c r="E44" i="19"/>
  <c r="E43" i="19"/>
  <c r="E42" i="19"/>
  <c r="E40" i="19"/>
  <c r="E39" i="19"/>
  <c r="E38" i="19"/>
  <c r="E36" i="19"/>
  <c r="E35" i="19"/>
  <c r="E34" i="19"/>
  <c r="E32" i="19"/>
  <c r="E31" i="19"/>
  <c r="E30" i="19"/>
  <c r="E28" i="19"/>
  <c r="E27" i="19"/>
  <c r="E26" i="19"/>
  <c r="E23" i="19"/>
  <c r="E22" i="19"/>
  <c r="E21" i="19"/>
  <c r="E19" i="19"/>
  <c r="E18" i="19"/>
  <c r="E17" i="19"/>
  <c r="E15" i="19"/>
  <c r="E14" i="19"/>
  <c r="E13" i="19"/>
  <c r="E10" i="19"/>
  <c r="E9" i="19"/>
  <c r="E8" i="19"/>
  <c r="E7" i="19"/>
  <c r="E62" i="18"/>
  <c r="E61" i="18"/>
  <c r="E60" i="18"/>
  <c r="E58" i="18"/>
  <c r="E57" i="18"/>
  <c r="E56" i="18"/>
  <c r="E54" i="18"/>
  <c r="E53" i="18"/>
  <c r="E52" i="18"/>
  <c r="E49" i="18"/>
  <c r="E48" i="18"/>
  <c r="E47" i="18"/>
  <c r="E45" i="18"/>
  <c r="E44" i="18"/>
  <c r="E43" i="18"/>
  <c r="E42" i="18"/>
  <c r="E40" i="18"/>
  <c r="E39" i="18"/>
  <c r="E38" i="18"/>
  <c r="E36" i="18"/>
  <c r="E35" i="18"/>
  <c r="E34" i="18"/>
  <c r="E32" i="18"/>
  <c r="E31" i="18"/>
  <c r="E30" i="18"/>
  <c r="E28" i="18"/>
  <c r="E27" i="18"/>
  <c r="E26" i="18"/>
  <c r="E23" i="18"/>
  <c r="E22" i="18"/>
  <c r="E21" i="18"/>
  <c r="E16" i="18"/>
  <c r="E10" i="18"/>
  <c r="E9" i="18"/>
  <c r="E8" i="18"/>
  <c r="E7" i="18"/>
  <c r="E62" i="17"/>
  <c r="E61" i="17"/>
  <c r="E60" i="17"/>
  <c r="E58" i="17"/>
  <c r="E57" i="17"/>
  <c r="E56" i="17"/>
  <c r="E54" i="17"/>
  <c r="E53" i="17"/>
  <c r="E52" i="17"/>
  <c r="E51" i="17" s="1"/>
  <c r="E49" i="17"/>
  <c r="E48" i="17"/>
  <c r="E47" i="17"/>
  <c r="E45" i="17"/>
  <c r="E44" i="17"/>
  <c r="E43" i="17"/>
  <c r="E42" i="17"/>
  <c r="E40" i="17"/>
  <c r="E37" i="17" s="1"/>
  <c r="E39" i="17"/>
  <c r="E38" i="17"/>
  <c r="E36" i="17"/>
  <c r="E35" i="17"/>
  <c r="E34" i="17"/>
  <c r="E32" i="17"/>
  <c r="E31" i="17"/>
  <c r="E29" i="17" s="1"/>
  <c r="E30" i="17"/>
  <c r="E28" i="17"/>
  <c r="E27" i="17"/>
  <c r="E26" i="17"/>
  <c r="E25" i="17" s="1"/>
  <c r="E23" i="17"/>
  <c r="E22" i="17"/>
  <c r="E21" i="17"/>
  <c r="E19" i="17"/>
  <c r="E18" i="17"/>
  <c r="E17" i="17"/>
  <c r="E15" i="17"/>
  <c r="E14" i="17"/>
  <c r="E13" i="17"/>
  <c r="E12" i="17"/>
  <c r="E10" i="17"/>
  <c r="E9" i="17"/>
  <c r="E8" i="17"/>
  <c r="E7" i="17"/>
  <c r="E63" i="15"/>
  <c r="E62" i="15"/>
  <c r="E61" i="15"/>
  <c r="E59" i="15"/>
  <c r="E58" i="15"/>
  <c r="E57" i="15"/>
  <c r="E56" i="15" s="1"/>
  <c r="E55" i="15"/>
  <c r="E54" i="15"/>
  <c r="E53" i="15"/>
  <c r="E50" i="15"/>
  <c r="E49" i="15"/>
  <c r="E48" i="15"/>
  <c r="E46" i="15"/>
  <c r="E45" i="15"/>
  <c r="E44" i="15"/>
  <c r="E43" i="15"/>
  <c r="E41" i="15"/>
  <c r="E40" i="15"/>
  <c r="E39" i="15"/>
  <c r="E37" i="15"/>
  <c r="E36" i="15"/>
  <c r="E35" i="15"/>
  <c r="E33" i="15"/>
  <c r="E32" i="15"/>
  <c r="E31" i="15"/>
  <c r="E29" i="15"/>
  <c r="E28" i="15"/>
  <c r="E27" i="15"/>
  <c r="E24" i="15"/>
  <c r="E23" i="15"/>
  <c r="E22" i="15"/>
  <c r="E20" i="15"/>
  <c r="E19" i="15"/>
  <c r="E18" i="15"/>
  <c r="E16" i="15"/>
  <c r="E15" i="15"/>
  <c r="E14" i="15"/>
  <c r="E11" i="15"/>
  <c r="E10" i="15"/>
  <c r="E9" i="15"/>
  <c r="E7" i="15" s="1"/>
  <c r="E62" i="14"/>
  <c r="E61" i="14"/>
  <c r="E60" i="14"/>
  <c r="E58" i="14"/>
  <c r="E57" i="14"/>
  <c r="E56" i="14"/>
  <c r="E54" i="14"/>
  <c r="E53" i="14"/>
  <c r="E52" i="14"/>
  <c r="E49" i="14"/>
  <c r="E48" i="14"/>
  <c r="E47" i="14"/>
  <c r="E45" i="14"/>
  <c r="E44" i="14"/>
  <c r="E43" i="14"/>
  <c r="E42" i="14"/>
  <c r="E40" i="14"/>
  <c r="E39" i="14"/>
  <c r="E38" i="14"/>
  <c r="E36" i="14"/>
  <c r="E35" i="14"/>
  <c r="E34" i="14"/>
  <c r="E32" i="14"/>
  <c r="E31" i="14"/>
  <c r="E30" i="14"/>
  <c r="E28" i="14"/>
  <c r="E27" i="14"/>
  <c r="E26" i="14"/>
  <c r="E23" i="14"/>
  <c r="E22" i="14"/>
  <c r="E21" i="14"/>
  <c r="E19" i="14"/>
  <c r="E18" i="14"/>
  <c r="E17" i="14"/>
  <c r="E15" i="14"/>
  <c r="E14" i="14"/>
  <c r="E13" i="14"/>
  <c r="E10" i="14"/>
  <c r="E9" i="14"/>
  <c r="E8" i="14"/>
  <c r="E7" i="14"/>
  <c r="E62" i="13"/>
  <c r="E61" i="13"/>
  <c r="E60" i="13"/>
  <c r="E58" i="13"/>
  <c r="E57" i="13"/>
  <c r="E56" i="13"/>
  <c r="E54" i="13"/>
  <c r="E53" i="13"/>
  <c r="E52" i="13"/>
  <c r="E49" i="13"/>
  <c r="E48" i="13"/>
  <c r="E47" i="13"/>
  <c r="E45" i="13"/>
  <c r="E44" i="13"/>
  <c r="E43" i="13"/>
  <c r="E42" i="13"/>
  <c r="E40" i="13"/>
  <c r="E39" i="13"/>
  <c r="E38" i="13"/>
  <c r="E36" i="13"/>
  <c r="E35" i="13"/>
  <c r="E34" i="13"/>
  <c r="E32" i="13"/>
  <c r="E31" i="13"/>
  <c r="E30" i="13"/>
  <c r="E28" i="13"/>
  <c r="E27" i="13"/>
  <c r="E26" i="13"/>
  <c r="E23" i="13"/>
  <c r="E22" i="13"/>
  <c r="E21" i="13"/>
  <c r="E19" i="13"/>
  <c r="E18" i="13"/>
  <c r="E17" i="13"/>
  <c r="E15" i="13"/>
  <c r="E14" i="13"/>
  <c r="E13" i="13"/>
  <c r="E10" i="13"/>
  <c r="E9" i="13"/>
  <c r="E8" i="13"/>
  <c r="E7" i="13"/>
  <c r="E62" i="12"/>
  <c r="E61" i="12"/>
  <c r="E60" i="12"/>
  <c r="E58" i="12"/>
  <c r="E57" i="12"/>
  <c r="E56" i="12"/>
  <c r="E54" i="12"/>
  <c r="E53" i="12"/>
  <c r="E52" i="12"/>
  <c r="E49" i="12"/>
  <c r="E48" i="12"/>
  <c r="E47" i="12"/>
  <c r="E45" i="12"/>
  <c r="E44" i="12"/>
  <c r="E43" i="12"/>
  <c r="E42" i="12"/>
  <c r="E40" i="12"/>
  <c r="E39" i="12"/>
  <c r="E38" i="12"/>
  <c r="E36" i="12"/>
  <c r="E35" i="12"/>
  <c r="E34" i="12"/>
  <c r="E32" i="12"/>
  <c r="E31" i="12"/>
  <c r="E30" i="12"/>
  <c r="E28" i="12"/>
  <c r="E27" i="12"/>
  <c r="E26" i="12"/>
  <c r="E23" i="12"/>
  <c r="E22" i="12"/>
  <c r="E21" i="12"/>
  <c r="E19" i="12"/>
  <c r="E18" i="12"/>
  <c r="E17" i="12"/>
  <c r="E15" i="12"/>
  <c r="E14" i="12"/>
  <c r="E13" i="12"/>
  <c r="E12" i="12" s="1"/>
  <c r="E10" i="12"/>
  <c r="E6" i="12" s="1"/>
  <c r="E9" i="12"/>
  <c r="E8" i="12"/>
  <c r="E7" i="12"/>
  <c r="E6" i="18" l="1"/>
  <c r="E55" i="18"/>
  <c r="E33" i="17"/>
  <c r="E20" i="17"/>
  <c r="E55" i="17"/>
  <c r="E6" i="13"/>
  <c r="E5" i="13"/>
  <c r="E25" i="13"/>
  <c r="E33" i="19"/>
  <c r="E16" i="19"/>
  <c r="E25" i="19"/>
  <c r="E37" i="19"/>
  <c r="E16" i="17"/>
  <c r="E11" i="17" s="1"/>
  <c r="E59" i="17"/>
  <c r="E6" i="17"/>
  <c r="E59" i="19"/>
  <c r="E51" i="19"/>
  <c r="E46" i="19"/>
  <c r="E12" i="19"/>
  <c r="E26" i="15"/>
  <c r="E13" i="15"/>
  <c r="E20" i="14"/>
  <c r="E51" i="18"/>
  <c r="E29" i="18"/>
  <c r="E20" i="19"/>
  <c r="E25" i="18"/>
  <c r="E20" i="18"/>
  <c r="E50" i="18"/>
  <c r="E59" i="12"/>
  <c r="E33" i="14"/>
  <c r="E37" i="14"/>
  <c r="E16" i="12"/>
  <c r="E59" i="13"/>
  <c r="E20" i="13"/>
  <c r="E51" i="13"/>
  <c r="E29" i="13"/>
  <c r="E46" i="13"/>
  <c r="J11" i="20"/>
  <c r="J4" i="20" s="1"/>
  <c r="E41" i="13"/>
  <c r="E37" i="13"/>
  <c r="F18" i="5"/>
  <c r="F17" i="5"/>
  <c r="F21" i="5"/>
  <c r="E33" i="13"/>
  <c r="F23" i="5"/>
  <c r="F52" i="5"/>
  <c r="F22" i="5"/>
  <c r="F7" i="5"/>
  <c r="F60" i="5"/>
  <c r="F61" i="5"/>
  <c r="F8" i="5"/>
  <c r="F9" i="5"/>
  <c r="F10" i="5"/>
  <c r="F54" i="5"/>
  <c r="F13" i="5"/>
  <c r="F56" i="5"/>
  <c r="F19" i="5"/>
  <c r="F53" i="5"/>
  <c r="F14" i="5"/>
  <c r="F57" i="5"/>
  <c r="F15" i="5"/>
  <c r="F58" i="5"/>
  <c r="E29" i="12"/>
  <c r="E33" i="12"/>
  <c r="E55" i="14"/>
  <c r="E59" i="14"/>
  <c r="E46" i="14"/>
  <c r="E25" i="14"/>
  <c r="E25" i="12"/>
  <c r="E24" i="17"/>
  <c r="E50" i="19"/>
  <c r="E41" i="17"/>
  <c r="E41" i="19"/>
  <c r="E50" i="17"/>
  <c r="E29" i="19"/>
  <c r="E46" i="17"/>
  <c r="E46" i="18"/>
  <c r="E41" i="18"/>
  <c r="E37" i="18"/>
  <c r="E33" i="18"/>
  <c r="E24" i="18"/>
  <c r="E50" i="14"/>
  <c r="E51" i="14"/>
  <c r="E41" i="14"/>
  <c r="E29" i="14"/>
  <c r="E16" i="14"/>
  <c r="E17" i="15"/>
  <c r="E38" i="15"/>
  <c r="E52" i="15"/>
  <c r="E21" i="15"/>
  <c r="E51" i="15"/>
  <c r="E30" i="15"/>
  <c r="E60" i="15"/>
  <c r="E42" i="15"/>
  <c r="E47" i="15"/>
  <c r="E34" i="15"/>
  <c r="D11" i="20"/>
  <c r="D4" i="20" s="1"/>
  <c r="M11" i="20"/>
  <c r="M4" i="20" s="1"/>
  <c r="F29" i="5"/>
  <c r="E6" i="19"/>
  <c r="E12" i="14"/>
  <c r="E6" i="14"/>
  <c r="F46" i="5"/>
  <c r="F41" i="5"/>
  <c r="F37" i="5"/>
  <c r="F24" i="5"/>
  <c r="F33" i="5"/>
  <c r="N37" i="5"/>
  <c r="N16" i="5"/>
  <c r="H51" i="5"/>
  <c r="K16" i="5"/>
  <c r="AC33" i="5"/>
  <c r="AC4" i="5"/>
  <c r="N55" i="5"/>
  <c r="Z37" i="5"/>
  <c r="T51" i="5"/>
  <c r="T4" i="5"/>
  <c r="H20" i="5"/>
  <c r="K4" i="5"/>
  <c r="N59" i="5"/>
  <c r="N12" i="5"/>
  <c r="N29" i="5"/>
  <c r="N20" i="5"/>
  <c r="Q4" i="5"/>
  <c r="K50" i="5"/>
  <c r="N4" i="5"/>
  <c r="K33" i="5"/>
  <c r="K11" i="5"/>
  <c r="N51" i="5"/>
  <c r="N33" i="5"/>
  <c r="T24" i="5"/>
  <c r="H16" i="5"/>
  <c r="K51" i="5"/>
  <c r="K46" i="5"/>
  <c r="T20" i="5"/>
  <c r="T41" i="5"/>
  <c r="H29" i="5"/>
  <c r="N41" i="5"/>
  <c r="N25" i="5"/>
  <c r="W41" i="5"/>
  <c r="W37" i="5"/>
  <c r="W4" i="5"/>
  <c r="AC41" i="5"/>
  <c r="AC37" i="5"/>
  <c r="AC29" i="5"/>
  <c r="AC25" i="5"/>
  <c r="AC55" i="5"/>
  <c r="AC20" i="5"/>
  <c r="AC59" i="5"/>
  <c r="AC11" i="5"/>
  <c r="AC46" i="5"/>
  <c r="AC16" i="5"/>
  <c r="AC6" i="5"/>
  <c r="AC5" i="5" s="1"/>
  <c r="AC51" i="5"/>
  <c r="AC50" i="5"/>
  <c r="AC24" i="5"/>
  <c r="AC12" i="5"/>
  <c r="Z55" i="5"/>
  <c r="Z41" i="5"/>
  <c r="Z50" i="5"/>
  <c r="W50" i="5"/>
  <c r="Z20" i="5"/>
  <c r="Z16" i="5"/>
  <c r="N6" i="5"/>
  <c r="N5" i="5" s="1"/>
  <c r="K24" i="5"/>
  <c r="H33" i="5"/>
  <c r="K41" i="5"/>
  <c r="K25" i="5"/>
  <c r="T37" i="5"/>
  <c r="H59" i="5"/>
  <c r="Z51" i="5"/>
  <c r="T16" i="5"/>
  <c r="H11" i="5"/>
  <c r="K20" i="5"/>
  <c r="W55" i="5"/>
  <c r="W25" i="5"/>
  <c r="Z33" i="5"/>
  <c r="T46" i="5"/>
  <c r="H55" i="5"/>
  <c r="Z46" i="5"/>
  <c r="T29" i="5"/>
  <c r="T12" i="5"/>
  <c r="W20" i="5"/>
  <c r="Z29" i="5"/>
  <c r="W51" i="5"/>
  <c r="Z59" i="5"/>
  <c r="T55" i="5"/>
  <c r="K59" i="5"/>
  <c r="K55" i="5"/>
  <c r="K37" i="5"/>
  <c r="T33" i="5"/>
  <c r="H50" i="5"/>
  <c r="T59" i="5"/>
  <c r="T11" i="5"/>
  <c r="K29" i="5"/>
  <c r="N46" i="5"/>
  <c r="Z12" i="5"/>
  <c r="W33" i="5"/>
  <c r="W16" i="5"/>
  <c r="Z24" i="5"/>
  <c r="W46" i="5"/>
  <c r="W59" i="5"/>
  <c r="W29" i="5"/>
  <c r="W12" i="5"/>
  <c r="Z6" i="5"/>
  <c r="Z5" i="5" s="1"/>
  <c r="Z25" i="5"/>
  <c r="Z11" i="5"/>
  <c r="W24" i="5"/>
  <c r="W11" i="5"/>
  <c r="W6" i="5"/>
  <c r="W5" i="5" s="1"/>
  <c r="H46" i="5"/>
  <c r="H41" i="5"/>
  <c r="H24" i="5"/>
  <c r="H37" i="5"/>
  <c r="H4" i="5"/>
  <c r="E16" i="13"/>
  <c r="E50" i="13"/>
  <c r="E55" i="13"/>
  <c r="E12" i="13"/>
  <c r="Q46" i="5"/>
  <c r="Q20" i="5"/>
  <c r="Q33" i="5"/>
  <c r="Q59" i="5"/>
  <c r="Q16" i="5"/>
  <c r="Q55" i="5"/>
  <c r="Q51" i="5"/>
  <c r="Q41" i="5"/>
  <c r="Q37" i="5"/>
  <c r="Q29" i="5"/>
  <c r="Q25" i="5"/>
  <c r="F25" i="5" s="1"/>
  <c r="Q12" i="5"/>
  <c r="Q6" i="5"/>
  <c r="Q5" i="5" s="1"/>
  <c r="K12" i="5"/>
  <c r="K6" i="5"/>
  <c r="K5" i="5" s="1"/>
  <c r="H25" i="5"/>
  <c r="H12" i="5"/>
  <c r="H6" i="5"/>
  <c r="H5" i="5" s="1"/>
  <c r="T25" i="5"/>
  <c r="T50" i="5"/>
  <c r="T6" i="5"/>
  <c r="T5" i="5" s="1"/>
  <c r="E55" i="19"/>
  <c r="E24" i="19"/>
  <c r="E59" i="18"/>
  <c r="E25" i="15"/>
  <c r="E24" i="14"/>
  <c r="E55" i="12"/>
  <c r="E50" i="12"/>
  <c r="E51" i="12"/>
  <c r="E20" i="12"/>
  <c r="E11" i="12" s="1"/>
  <c r="E24" i="13"/>
  <c r="E24" i="12"/>
  <c r="E37" i="12"/>
  <c r="E41" i="12"/>
  <c r="E46" i="12"/>
  <c r="E11" i="19" l="1"/>
  <c r="Z5" i="25" s="1"/>
  <c r="E4" i="17"/>
  <c r="W5" i="25" s="1"/>
  <c r="N5" i="25"/>
  <c r="E11" i="18"/>
  <c r="E4" i="18" s="1"/>
  <c r="K5" i="25" s="1"/>
  <c r="F51" i="5"/>
  <c r="F16" i="5"/>
  <c r="F55" i="5"/>
  <c r="F50" i="5"/>
  <c r="F12" i="5"/>
  <c r="F11" i="5"/>
  <c r="F6" i="5"/>
  <c r="F5" i="5" s="1"/>
  <c r="F20" i="5"/>
  <c r="F4" i="5"/>
  <c r="F59" i="5"/>
  <c r="E11" i="14"/>
  <c r="AC5" i="25" s="1"/>
  <c r="E12" i="15"/>
  <c r="N11" i="5"/>
  <c r="N24" i="5"/>
  <c r="N50" i="5"/>
  <c r="E11" i="13"/>
  <c r="E4" i="13" s="1"/>
  <c r="Q5" i="25" s="1"/>
  <c r="Q50" i="5"/>
  <c r="Q11" i="5"/>
  <c r="Q24" i="5"/>
  <c r="H5" i="25" l="1"/>
  <c r="T5" i="25"/>
  <c r="AF5" i="25"/>
  <c r="AH5" i="25"/>
  <c r="AL5" i="25"/>
  <c r="AG21" i="25"/>
  <c r="R45" i="27" l="1"/>
  <c r="AJ5" i="25"/>
  <c r="AO5" i="25"/>
  <c r="J33" i="27" l="1" a="1"/>
  <c r="AE14" i="27" a="1"/>
  <c r="J14" i="27" a="1"/>
  <c r="V43" i="27" a="1"/>
  <c r="M39" i="27" a="1"/>
  <c r="AE63" i="27" a="1"/>
  <c r="Y14" i="27" a="1"/>
  <c r="AE20" i="27" a="1"/>
  <c r="M37" i="27" a="1"/>
  <c r="AE45" i="27" a="1"/>
  <c r="V18" i="27" a="1"/>
  <c r="Y39" i="27" a="1"/>
  <c r="AB40" i="27" a="1"/>
  <c r="S50" i="27" a="1"/>
  <c r="M17" i="27" a="1"/>
  <c r="Y58" i="27" a="1"/>
  <c r="AE35" i="27" a="1"/>
  <c r="J40" i="27" a="1"/>
  <c r="M35" i="27" a="1"/>
  <c r="Y57" i="27" a="1"/>
  <c r="J18" i="27" a="1"/>
  <c r="V29" i="27" a="1"/>
  <c r="AE16" i="27" a="1"/>
  <c r="S61" i="27" a="1"/>
  <c r="M43" i="27" a="1"/>
  <c r="V22" i="27" a="1"/>
  <c r="P55" i="27" a="1"/>
  <c r="V27" i="27" a="1"/>
  <c r="M58" i="27" a="1"/>
  <c r="AB28" i="27" a="1"/>
  <c r="AB49" i="27" a="1"/>
  <c r="AB57" i="27" a="1"/>
  <c r="Y37" i="27" a="1"/>
  <c r="AE40" i="27" a="1"/>
  <c r="AB41" i="27" a="1"/>
  <c r="S22" i="27" a="1"/>
  <c r="AE33" i="27" a="1"/>
  <c r="Y19" i="27" a="1"/>
  <c r="Y9" i="27" a="1"/>
  <c r="V11" i="27" a="1"/>
  <c r="P32" i="27" a="1"/>
  <c r="M11" i="27" a="1"/>
  <c r="Y54" i="27" a="1"/>
  <c r="AE49" i="27" a="1"/>
  <c r="V35" i="27" a="1"/>
  <c r="P61" i="27" a="1"/>
  <c r="AB19" i="27" a="1"/>
  <c r="P10" i="27" a="1"/>
  <c r="M62" i="27" a="1"/>
  <c r="M53" i="27" a="1"/>
  <c r="AB48" i="27" a="1"/>
  <c r="S63" i="27" a="1"/>
  <c r="S40" i="27" a="1"/>
  <c r="Y50" i="27" a="1"/>
  <c r="P54" i="27" a="1"/>
  <c r="AE31" i="27" a="1"/>
  <c r="P14" i="27" a="1"/>
  <c r="AE27" i="27" a="1"/>
  <c r="V32" i="27" a="1"/>
  <c r="V15" i="27" a="1"/>
  <c r="S8" i="27" a="1"/>
  <c r="M63" i="27" a="1"/>
  <c r="J58" i="27" a="1"/>
  <c r="AB8" i="27" a="1"/>
  <c r="J48" i="27" a="1"/>
  <c r="V62" i="27" a="1"/>
  <c r="Y62" i="27" a="1"/>
  <c r="M40" i="27" a="1"/>
  <c r="M49" i="27" a="1"/>
  <c r="Y59" i="27" a="1"/>
  <c r="Y40" i="27" a="1"/>
  <c r="J59" i="27" a="1"/>
  <c r="AE50" i="27" a="1"/>
  <c r="Y18" i="27" a="1"/>
  <c r="M31" i="27" a="1"/>
  <c r="AE41" i="27" a="1"/>
  <c r="AE15" i="27" a="1"/>
  <c r="S27" i="27" a="1"/>
  <c r="Y63" i="27" a="1"/>
  <c r="M14" i="27" a="1"/>
  <c r="S14" i="27" a="1"/>
  <c r="J37" i="27" a="1"/>
  <c r="S28" i="27" a="1"/>
  <c r="V9" i="27" a="1"/>
  <c r="AE37" i="27" a="1"/>
  <c r="Y31" i="27" a="1"/>
  <c r="AB37" i="27" a="1"/>
  <c r="S29" i="27" a="1"/>
  <c r="M61" i="27" a="1"/>
  <c r="J35" i="27" a="1"/>
  <c r="J54" i="27" a="1"/>
  <c r="M24" i="27" a="1"/>
  <c r="AE61" i="27" a="1"/>
  <c r="J61" i="27" a="1"/>
  <c r="M48" i="27" a="1"/>
  <c r="P35" i="27" a="1"/>
  <c r="AE11" i="27" a="1"/>
  <c r="AB15" i="27" a="1"/>
  <c r="V55" i="27" a="1"/>
  <c r="M59" i="27" a="1"/>
  <c r="S31" i="27" a="1"/>
  <c r="V54" i="27" a="1"/>
  <c r="P36" i="27" a="1"/>
  <c r="M55" i="27" a="1"/>
  <c r="V23" i="27" a="1"/>
  <c r="S48" i="27" a="1"/>
  <c r="AB31" i="27" a="1"/>
  <c r="AB32" i="27" a="1"/>
  <c r="V37" i="27" a="1"/>
  <c r="P19" i="27" a="1"/>
  <c r="AB45" i="27" a="1"/>
  <c r="Y32" i="27" a="1"/>
  <c r="Y49" i="27" a="1"/>
  <c r="V14" i="27" a="1"/>
  <c r="AB55" i="27" a="1"/>
  <c r="Y55" i="27" a="1"/>
  <c r="S11" i="27" a="1"/>
  <c r="M8" i="27" a="1"/>
  <c r="J39" i="27" a="1"/>
  <c r="J62" i="27" a="1"/>
  <c r="V50" i="27" a="1"/>
  <c r="M9" i="27" a="1"/>
  <c r="AE32" i="27" a="1"/>
  <c r="P50" i="27" a="1"/>
  <c r="M44" i="27" a="1"/>
  <c r="S19" i="27" a="1"/>
  <c r="M45" i="27" a="1"/>
  <c r="M15" i="27" a="1"/>
  <c r="M27" i="27" a="1"/>
  <c r="S58" i="27" a="1"/>
  <c r="M28" i="27" a="1"/>
  <c r="J22" i="27" a="1"/>
  <c r="J23" i="27" a="1"/>
  <c r="P44" i="27" a="1"/>
  <c r="AE10" i="27" a="1"/>
  <c r="AB61" i="27" a="1"/>
  <c r="AB9" i="27" a="1"/>
  <c r="P62" i="27" a="1"/>
  <c r="V39" i="27" a="1"/>
  <c r="S37" i="27" a="1"/>
  <c r="J27" i="27" a="1"/>
  <c r="AE48" i="27" a="1"/>
  <c r="Y43" i="27" a="1"/>
  <c r="J55" i="27" a="1"/>
  <c r="S35" i="27" a="1"/>
  <c r="V19" i="27" a="1"/>
  <c r="V58" i="27" a="1"/>
  <c r="AB29" i="27" a="1"/>
  <c r="S62" i="27" a="1"/>
  <c r="AB36" i="27" a="1"/>
  <c r="M36" i="27" a="1"/>
  <c r="V45" i="27" a="1"/>
  <c r="S49" i="27" a="1"/>
  <c r="Y22" i="27" a="1"/>
  <c r="AE29" i="27" a="1"/>
  <c r="V24" i="27" a="1"/>
  <c r="V33" i="27" a="1"/>
  <c r="AE57" i="27" a="1"/>
  <c r="S53" i="27" a="1"/>
  <c r="AB18" i="27" a="1"/>
  <c r="J32" i="27" a="1"/>
  <c r="J50" i="27" a="1"/>
  <c r="V44" i="27" a="1"/>
  <c r="P33" i="27" a="1"/>
  <c r="P59" i="27" a="1"/>
  <c r="P11" i="27" a="1"/>
  <c r="P39" i="27" a="1"/>
  <c r="AB59" i="27" a="1"/>
  <c r="Y48" i="27" a="1"/>
  <c r="V10" i="27" a="1"/>
  <c r="AE62" i="27" a="1"/>
  <c r="P57" i="27" a="1"/>
  <c r="M22" i="27" a="1"/>
  <c r="P63" i="27" a="1"/>
  <c r="J9" i="27" a="1"/>
  <c r="J44" i="27" a="1"/>
  <c r="P24" i="27" a="1"/>
  <c r="V31" i="27" a="1"/>
  <c r="AB33" i="27" a="1"/>
  <c r="V57" i="27" a="1"/>
  <c r="AB10" i="27" a="1"/>
  <c r="Y28" i="27" a="1"/>
  <c r="AB63" i="27" a="1"/>
  <c r="P53" i="27" a="1"/>
  <c r="S55" i="27" a="1"/>
  <c r="AB23" i="27" a="1"/>
  <c r="P46" i="27" a="1"/>
  <c r="AE23" i="27" a="1"/>
  <c r="S16" i="27" a="1"/>
  <c r="Y36" i="27" a="1"/>
  <c r="S57" i="27" a="1"/>
  <c r="S39" i="27" a="1"/>
  <c r="V46" i="27" a="1"/>
  <c r="AE8" i="27" a="1"/>
  <c r="M20" i="27" a="1"/>
  <c r="AE22" i="27" a="1"/>
  <c r="AB11" i="27" a="1"/>
  <c r="M16" i="27" a="1"/>
  <c r="V61" i="27" a="1"/>
  <c r="S33" i="27" a="1"/>
  <c r="V40" i="27" a="1"/>
  <c r="AB53" i="27" a="1"/>
  <c r="M54" i="27" a="1"/>
  <c r="S41" i="27" a="1"/>
  <c r="J10" i="27" a="1"/>
  <c r="J15" i="27" a="1"/>
  <c r="S44" i="27" a="1"/>
  <c r="V59" i="27" a="1"/>
  <c r="AB16" i="27" a="1"/>
  <c r="AE28" i="27" a="1"/>
  <c r="AB62" i="27" a="1"/>
  <c r="J19" i="27" a="1"/>
  <c r="AB35" i="27" a="1"/>
  <c r="J16" i="27" a="1"/>
  <c r="M23" i="27" a="1"/>
  <c r="V36" i="27" a="1"/>
  <c r="J45" i="27" a="1"/>
  <c r="Y15" i="27" a="1"/>
  <c r="S9" i="27" a="1"/>
  <c r="AE58" i="27" a="1"/>
  <c r="S20" i="27" a="1"/>
  <c r="P28" i="27" a="1"/>
  <c r="AE9" i="27" a="1"/>
  <c r="AB20" i="27" a="1"/>
  <c r="AB54" i="27" a="1"/>
  <c r="AB27" i="27" a="1"/>
  <c r="P37" i="27" a="1"/>
  <c r="J20" i="27" a="1"/>
  <c r="Y41" i="27" a="1"/>
  <c r="V48" i="27" a="1"/>
  <c r="J11" i="27" a="1"/>
  <c r="AE19" i="27" a="1"/>
  <c r="Y29" i="27" a="1"/>
  <c r="S43" i="27" a="1"/>
  <c r="Y35" i="27" a="1"/>
  <c r="V20" i="27" a="1"/>
  <c r="AE43" i="27" a="1"/>
  <c r="S15" i="27" a="1"/>
  <c r="M32" i="27" a="1"/>
  <c r="V8" i="27" a="1"/>
  <c r="AE46" i="27" a="1"/>
  <c r="S10" i="27" a="1"/>
  <c r="P23" i="27" a="1"/>
  <c r="Y20" i="27" a="1"/>
  <c r="J24" i="27" a="1"/>
  <c r="AE18" i="27" a="1"/>
  <c r="AB39" i="27" a="1"/>
  <c r="P29" i="27" a="1"/>
  <c r="J29" i="27" a="1"/>
  <c r="Y10" i="27" a="1"/>
  <c r="M18" i="27" a="1"/>
  <c r="Y23" i="27" a="1"/>
  <c r="AB22" i="27" a="1"/>
  <c r="V28" i="27" a="1"/>
  <c r="V63" i="27" a="1"/>
  <c r="AE59" i="27" a="1"/>
  <c r="V49" i="27" a="1"/>
  <c r="Y53" i="27" a="1"/>
  <c r="S59" i="27" a="1"/>
  <c r="S23" i="27" a="1"/>
  <c r="S36" i="27" a="1"/>
  <c r="P40" i="27" a="1"/>
  <c r="AE24" i="27" a="1"/>
  <c r="P49" i="27" a="1"/>
  <c r="P43" i="27" a="1"/>
  <c r="M57" i="27" a="1"/>
  <c r="J8" i="27" a="1"/>
  <c r="S32" i="27" a="1"/>
  <c r="AB50" i="27" a="1"/>
  <c r="M33" i="27" a="1"/>
  <c r="J36" i="27" a="1"/>
  <c r="AE54" i="27" a="1"/>
  <c r="S18" i="27" a="1"/>
  <c r="Y61" i="27" a="1"/>
  <c r="M50" i="27" a="1"/>
  <c r="S24" i="27" a="1"/>
  <c r="M41" i="27" a="1"/>
  <c r="AB44" i="27" a="1"/>
  <c r="J31" i="27" a="1"/>
  <c r="AB14" i="27" a="1"/>
  <c r="S46" i="27" a="1"/>
  <c r="AE44" i="27" a="1"/>
  <c r="M29" i="27" a="1"/>
  <c r="Y45" i="27" a="1"/>
  <c r="P9" i="27" a="1"/>
  <c r="AB58" i="27" a="1"/>
  <c r="M10" i="27" a="1"/>
  <c r="P48" i="27" a="1"/>
  <c r="Y8" i="27" a="1"/>
  <c r="AE55" i="27" a="1"/>
  <c r="Y27" i="27" a="1"/>
  <c r="J63" i="27" a="1"/>
  <c r="P16" i="27" a="1"/>
  <c r="P20" i="27" a="1"/>
  <c r="P31" i="27" a="1"/>
  <c r="J46" i="27" a="1"/>
  <c r="P27" i="27" a="1"/>
  <c r="J57" i="27" a="1"/>
  <c r="J28" i="27" a="1"/>
  <c r="M19" i="27" a="1"/>
  <c r="P22" i="27" a="1"/>
  <c r="V41" i="27" a="1"/>
  <c r="V16" i="27" a="1"/>
  <c r="Y24" i="27" a="1"/>
  <c r="Y46" i="27" a="1"/>
  <c r="AE36" i="27" a="1"/>
  <c r="Y11" i="27" a="1"/>
  <c r="S54" i="27" a="1"/>
  <c r="P18" i="27" a="1"/>
  <c r="AB46" i="27" a="1"/>
  <c r="AB24" i="27" a="1"/>
  <c r="P45" i="27" a="1"/>
  <c r="P8" i="27" a="1"/>
  <c r="AE53" i="27" a="1"/>
  <c r="P58" i="27" a="1"/>
  <c r="P41" i="27" a="1"/>
  <c r="AE39" i="27" a="1"/>
  <c r="J49" i="27" a="1"/>
  <c r="V53" i="27" a="1"/>
  <c r="J53" i="27" a="1"/>
  <c r="M46" i="27" a="1"/>
  <c r="P15" i="27" a="1"/>
  <c r="Y33" i="27" a="1"/>
  <c r="J41" i="27" a="1"/>
  <c r="Y16" i="27" a="1"/>
  <c r="J43" i="27" a="1"/>
  <c r="Y44" i="27" a="1"/>
  <c r="AB43" i="27" a="1"/>
  <c r="AB43" i="27" l="1"/>
  <c r="Y44" i="27"/>
  <c r="J43" i="27"/>
  <c r="Y16" i="27"/>
  <c r="J41" i="27"/>
  <c r="Y33" i="27"/>
  <c r="P15" i="27"/>
  <c r="M46" i="27"/>
  <c r="J53" i="27"/>
  <c r="V53" i="27"/>
  <c r="J49" i="27"/>
  <c r="AE39" i="27"/>
  <c r="P41" i="27"/>
  <c r="P58" i="27"/>
  <c r="AE53" i="27"/>
  <c r="P8" i="27"/>
  <c r="P45" i="27"/>
  <c r="AB24" i="27"/>
  <c r="AB46" i="27"/>
  <c r="P18" i="27"/>
  <c r="S54" i="27"/>
  <c r="Y11" i="27"/>
  <c r="AE36" i="27"/>
  <c r="Y46" i="27"/>
  <c r="Y24" i="27"/>
  <c r="V16" i="27"/>
  <c r="V41" i="27"/>
  <c r="P22" i="27"/>
  <c r="M19" i="27"/>
  <c r="J28" i="27"/>
  <c r="J57" i="27"/>
  <c r="P27" i="27"/>
  <c r="J46" i="27"/>
  <c r="P31" i="27"/>
  <c r="P20" i="27"/>
  <c r="P16" i="27"/>
  <c r="J63" i="27"/>
  <c r="Y27" i="27"/>
  <c r="AE55" i="27"/>
  <c r="Y8" i="27"/>
  <c r="P48" i="27"/>
  <c r="M10" i="27"/>
  <c r="AB58" i="27"/>
  <c r="P9" i="27"/>
  <c r="Y45" i="27"/>
  <c r="M29" i="27"/>
  <c r="AE44" i="27"/>
  <c r="S46" i="27"/>
  <c r="AB14" i="27"/>
  <c r="J31" i="27"/>
  <c r="AB44" i="27"/>
  <c r="M41" i="27"/>
  <c r="S24" i="27"/>
  <c r="M50" i="27"/>
  <c r="Y61" i="27"/>
  <c r="S18" i="27"/>
  <c r="AE54" i="27"/>
  <c r="J36" i="27"/>
  <c r="M33" i="27"/>
  <c r="AB50" i="27"/>
  <c r="S32" i="27"/>
  <c r="J8" i="27"/>
  <c r="M57" i="27"/>
  <c r="P43" i="27"/>
  <c r="P49" i="27"/>
  <c r="AE24" i="27"/>
  <c r="P40" i="27"/>
  <c r="S36" i="27"/>
  <c r="S23" i="27"/>
  <c r="S59" i="27"/>
  <c r="Y53" i="27"/>
  <c r="V49" i="27"/>
  <c r="AE59" i="27"/>
  <c r="V63" i="27"/>
  <c r="V28" i="27"/>
  <c r="AB22" i="27"/>
  <c r="Y23" i="27"/>
  <c r="M18" i="27"/>
  <c r="Y10" i="27"/>
  <c r="J29" i="27"/>
  <c r="P29" i="27"/>
  <c r="AB39" i="27"/>
  <c r="AE18" i="27"/>
  <c r="J24" i="27"/>
  <c r="Y20" i="27"/>
  <c r="P23" i="27"/>
  <c r="S10" i="27"/>
  <c r="AE46" i="27"/>
  <c r="V8" i="27"/>
  <c r="M32" i="27"/>
  <c r="S15" i="27"/>
  <c r="AE43" i="27"/>
  <c r="V20" i="27"/>
  <c r="Y35" i="27"/>
  <c r="S43" i="27"/>
  <c r="Y29" i="27"/>
  <c r="AE19" i="27"/>
  <c r="J11" i="27"/>
  <c r="V48" i="27"/>
  <c r="Y41" i="27"/>
  <c r="J20" i="27"/>
  <c r="P37" i="27"/>
  <c r="AB27" i="27"/>
  <c r="AB54" i="27"/>
  <c r="AB20" i="27"/>
  <c r="AE9" i="27"/>
  <c r="P28" i="27"/>
  <c r="S20" i="27"/>
  <c r="AE58" i="27"/>
  <c r="S9" i="27"/>
  <c r="Y15" i="27"/>
  <c r="J45" i="27"/>
  <c r="V36" i="27"/>
  <c r="M23" i="27"/>
  <c r="J16" i="27"/>
  <c r="AB35" i="27"/>
  <c r="J19" i="27"/>
  <c r="AB62" i="27"/>
  <c r="AE28" i="27"/>
  <c r="AB16" i="27"/>
  <c r="V59" i="27"/>
  <c r="S44" i="27"/>
  <c r="J15" i="27"/>
  <c r="J10" i="27"/>
  <c r="S41" i="27"/>
  <c r="M54" i="27"/>
  <c r="AB53" i="27"/>
  <c r="V40" i="27"/>
  <c r="S33" i="27"/>
  <c r="V61" i="27"/>
  <c r="M16" i="27"/>
  <c r="AB11" i="27"/>
  <c r="AE22" i="27"/>
  <c r="M20" i="27"/>
  <c r="AE8" i="27"/>
  <c r="V46" i="27"/>
  <c r="S39" i="27"/>
  <c r="S57" i="27"/>
  <c r="Y36" i="27"/>
  <c r="S16" i="27"/>
  <c r="AE23" i="27"/>
  <c r="P46" i="27"/>
  <c r="AB23" i="27"/>
  <c r="S55" i="27"/>
  <c r="P53" i="27"/>
  <c r="AB63" i="27"/>
  <c r="Y28" i="27"/>
  <c r="AB10" i="27"/>
  <c r="V57" i="27"/>
  <c r="AB33" i="27"/>
  <c r="V31" i="27"/>
  <c r="P24" i="27"/>
  <c r="J44" i="27"/>
  <c r="J9" i="27"/>
  <c r="P63" i="27"/>
  <c r="M22" i="27"/>
  <c r="P57" i="27"/>
  <c r="AE62" i="27"/>
  <c r="V10" i="27"/>
  <c r="Y48" i="27"/>
  <c r="AB59" i="27"/>
  <c r="P39" i="27"/>
  <c r="P11" i="27"/>
  <c r="P59" i="27"/>
  <c r="P33" i="27"/>
  <c r="V44" i="27"/>
  <c r="J50" i="27"/>
  <c r="J32" i="27"/>
  <c r="AB18" i="27"/>
  <c r="S53" i="27"/>
  <c r="AE57" i="27"/>
  <c r="V33" i="27"/>
  <c r="V24" i="27"/>
  <c r="AE29" i="27"/>
  <c r="Y22" i="27"/>
  <c r="S49" i="27"/>
  <c r="V45" i="27"/>
  <c r="M36" i="27"/>
  <c r="AB36" i="27"/>
  <c r="S62" i="27"/>
  <c r="AB29" i="27"/>
  <c r="V58" i="27"/>
  <c r="V19" i="27"/>
  <c r="S35" i="27"/>
  <c r="J55" i="27"/>
  <c r="Y43" i="27"/>
  <c r="AE48" i="27"/>
  <c r="J27" i="27"/>
  <c r="S37" i="27"/>
  <c r="V39" i="27"/>
  <c r="P62" i="27"/>
  <c r="AB9" i="27"/>
  <c r="AB61" i="27"/>
  <c r="AE10" i="27"/>
  <c r="P44" i="27"/>
  <c r="J23" i="27"/>
  <c r="J22" i="27"/>
  <c r="M28" i="27"/>
  <c r="S58" i="27"/>
  <c r="M27" i="27"/>
  <c r="M15" i="27"/>
  <c r="M45" i="27"/>
  <c r="S19" i="27"/>
  <c r="M44" i="27"/>
  <c r="P50" i="27"/>
  <c r="AE32" i="27"/>
  <c r="M9" i="27"/>
  <c r="V50" i="27"/>
  <c r="J62" i="27"/>
  <c r="J39" i="27"/>
  <c r="M8" i="27"/>
  <c r="S11" i="27"/>
  <c r="Y55" i="27"/>
  <c r="AB55" i="27"/>
  <c r="V14" i="27"/>
  <c r="Y49" i="27"/>
  <c r="Y32" i="27"/>
  <c r="AB45" i="27"/>
  <c r="P19" i="27"/>
  <c r="V37" i="27"/>
  <c r="AB32" i="27"/>
  <c r="AB31" i="27"/>
  <c r="S48" i="27"/>
  <c r="V23" i="27"/>
  <c r="M55" i="27"/>
  <c r="P36" i="27"/>
  <c r="V54" i="27"/>
  <c r="S31" i="27"/>
  <c r="M59" i="27"/>
  <c r="V55" i="27"/>
  <c r="AB15" i="27"/>
  <c r="AE11" i="27"/>
  <c r="P35" i="27"/>
  <c r="M48" i="27"/>
  <c r="J61" i="27"/>
  <c r="AE61" i="27"/>
  <c r="M24" i="27"/>
  <c r="J54" i="27"/>
  <c r="J35" i="27"/>
  <c r="M61" i="27"/>
  <c r="S29" i="27"/>
  <c r="AB37" i="27"/>
  <c r="Y31" i="27"/>
  <c r="AE37" i="27"/>
  <c r="V9" i="27"/>
  <c r="S28" i="27"/>
  <c r="J37" i="27"/>
  <c r="S14" i="27"/>
  <c r="M14" i="27"/>
  <c r="Y63" i="27"/>
  <c r="S27" i="27"/>
  <c r="AE15" i="27"/>
  <c r="AE41" i="27"/>
  <c r="M31" i="27"/>
  <c r="Y18" i="27"/>
  <c r="AE50" i="27"/>
  <c r="J59" i="27"/>
  <c r="Y40" i="27"/>
  <c r="Y59" i="27"/>
  <c r="M49" i="27"/>
  <c r="M40" i="27"/>
  <c r="Y62" i="27"/>
  <c r="V62" i="27"/>
  <c r="J48" i="27"/>
  <c r="AB8" i="27"/>
  <c r="J58" i="27"/>
  <c r="M63" i="27"/>
  <c r="S8" i="27"/>
  <c r="V15" i="27"/>
  <c r="V32" i="27"/>
  <c r="AE27" i="27"/>
  <c r="P14" i="27"/>
  <c r="AE31" i="27"/>
  <c r="P54" i="27"/>
  <c r="Y50" i="27"/>
  <c r="S40" i="27"/>
  <c r="S63" i="27"/>
  <c r="AB48" i="27"/>
  <c r="M53" i="27"/>
  <c r="M62" i="27"/>
  <c r="P10" i="27"/>
  <c r="AB19" i="27"/>
  <c r="P61" i="27"/>
  <c r="V35" i="27"/>
  <c r="AE49" i="27"/>
  <c r="Y54" i="27"/>
  <c r="M11" i="27"/>
  <c r="P32" i="27"/>
  <c r="V11" i="27"/>
  <c r="Y9" i="27"/>
  <c r="Y19" i="27"/>
  <c r="AE33" i="27"/>
  <c r="S22" i="27"/>
  <c r="AB41" i="27"/>
  <c r="AE40" i="27"/>
  <c r="Y37" i="27"/>
  <c r="AB57" i="27"/>
  <c r="AB49" i="27"/>
  <c r="AB28" i="27"/>
  <c r="M58" i="27"/>
  <c r="V27" i="27"/>
  <c r="P55" i="27"/>
  <c r="V22" i="27"/>
  <c r="M43" i="27"/>
  <c r="S61" i="27"/>
  <c r="AE16" i="27"/>
  <c r="V29" i="27"/>
  <c r="J18" i="27"/>
  <c r="Y57" i="27"/>
  <c r="M35" i="27"/>
  <c r="J40" i="27"/>
  <c r="AE35" i="27"/>
  <c r="Y58" i="27"/>
  <c r="M17" i="27"/>
  <c r="S50" i="27"/>
  <c r="AB40" i="27"/>
  <c r="Y39" i="27"/>
  <c r="V18" i="27"/>
  <c r="AE45" i="27"/>
  <c r="M37" i="27"/>
  <c r="AE20" i="27"/>
  <c r="Y14" i="27"/>
  <c r="AE63" i="27"/>
  <c r="M39" i="27"/>
  <c r="V43" i="27"/>
  <c r="J14" i="27"/>
  <c r="AE14" i="27"/>
  <c r="J33" i="27"/>
  <c r="X37" i="27" l="1"/>
  <c r="L53" i="27"/>
  <c r="X14" i="27"/>
  <c r="X50" i="27"/>
  <c r="R8" i="27"/>
  <c r="X62" i="27"/>
  <c r="R14" i="27"/>
  <c r="U9" i="27"/>
  <c r="R29" i="27"/>
  <c r="AA31" i="27"/>
  <c r="AA45" i="27"/>
  <c r="AA55" i="27"/>
  <c r="I23" i="27"/>
  <c r="U39" i="27"/>
  <c r="AA36" i="27"/>
  <c r="I32" i="27"/>
  <c r="U44" i="27"/>
  <c r="I9" i="27"/>
  <c r="AA63" i="27"/>
  <c r="O53" i="27"/>
  <c r="L16" i="27"/>
  <c r="AA53" i="27"/>
  <c r="AA39" i="27"/>
  <c r="AD55" i="27"/>
  <c r="O8" i="27"/>
  <c r="X39" i="27"/>
  <c r="X9" i="27"/>
  <c r="AA40" i="27"/>
  <c r="L35" i="27"/>
  <c r="R22" i="27"/>
  <c r="L11" i="27"/>
  <c r="AA48" i="27"/>
  <c r="X40" i="27"/>
  <c r="L31" i="27"/>
  <c r="I37" i="27"/>
  <c r="R31" i="27"/>
  <c r="AA32" i="27"/>
  <c r="R37" i="27"/>
  <c r="U19" i="27"/>
  <c r="AD62" i="27"/>
  <c r="R55" i="27"/>
  <c r="AD23" i="27"/>
  <c r="U61" i="27"/>
  <c r="L54" i="27"/>
  <c r="I15" i="27"/>
  <c r="R43" i="27"/>
  <c r="R15" i="27"/>
  <c r="R10" i="27"/>
  <c r="O29" i="27"/>
  <c r="R59" i="27"/>
  <c r="L10" i="27"/>
  <c r="X27" i="27"/>
  <c r="O27" i="27"/>
  <c r="I28" i="27"/>
  <c r="X11" i="27"/>
  <c r="X33" i="27"/>
  <c r="X54" i="27"/>
  <c r="O10" i="27"/>
  <c r="R63" i="27"/>
  <c r="O54" i="27"/>
  <c r="I48" i="27"/>
  <c r="I59" i="27"/>
  <c r="AD37" i="27"/>
  <c r="AD61" i="27"/>
  <c r="U37" i="27"/>
  <c r="U50" i="27"/>
  <c r="L27" i="27"/>
  <c r="U58" i="27"/>
  <c r="U31" i="27"/>
  <c r="U59" i="27"/>
  <c r="AD28" i="27"/>
  <c r="AD58" i="27"/>
  <c r="X41" i="27"/>
  <c r="L32" i="27"/>
  <c r="X23" i="27"/>
  <c r="L57" i="27"/>
  <c r="R18" i="27"/>
  <c r="X46" i="27"/>
  <c r="I49" i="27"/>
  <c r="I41" i="27"/>
  <c r="L58" i="27"/>
  <c r="AA28" i="27"/>
  <c r="U43" i="27"/>
  <c r="AA57" i="27"/>
  <c r="L63" i="27"/>
  <c r="AD41" i="27"/>
  <c r="U54" i="27"/>
  <c r="L8" i="27"/>
  <c r="L9" i="27"/>
  <c r="AD29" i="27"/>
  <c r="O57" i="27"/>
  <c r="I44" i="27"/>
  <c r="AA33" i="27"/>
  <c r="R57" i="27"/>
  <c r="R33" i="27"/>
  <c r="AA62" i="27"/>
  <c r="U20" i="27"/>
  <c r="U8" i="27"/>
  <c r="I29" i="27"/>
  <c r="U63" i="27"/>
  <c r="L50" i="27"/>
  <c r="O18" i="27"/>
  <c r="U53" i="27"/>
  <c r="L37" i="27"/>
  <c r="AD31" i="27"/>
  <c r="AD50" i="27"/>
  <c r="U29" i="27"/>
  <c r="L62" i="27"/>
  <c r="U62" i="27"/>
  <c r="X59" i="27"/>
  <c r="L61" i="27"/>
  <c r="X32" i="27"/>
  <c r="I39" i="27"/>
  <c r="R19" i="27"/>
  <c r="R58" i="27"/>
  <c r="R53" i="27"/>
  <c r="O33" i="27"/>
  <c r="U57" i="27"/>
  <c r="R16" i="27"/>
  <c r="R20" i="27"/>
  <c r="AA27" i="27"/>
  <c r="X10" i="27"/>
  <c r="R23" i="27"/>
  <c r="I8" i="27"/>
  <c r="O48" i="27"/>
  <c r="L19" i="27"/>
  <c r="AA46" i="27"/>
  <c r="AD45" i="27"/>
  <c r="AD16" i="27"/>
  <c r="O55" i="27"/>
  <c r="AD49" i="27"/>
  <c r="I35" i="27"/>
  <c r="O35" i="27"/>
  <c r="AD11" i="27"/>
  <c r="O19" i="27"/>
  <c r="X55" i="27"/>
  <c r="O50" i="27"/>
  <c r="L45" i="27"/>
  <c r="AA61" i="27"/>
  <c r="I27" i="27"/>
  <c r="L36" i="27"/>
  <c r="AA18" i="27"/>
  <c r="I50" i="27"/>
  <c r="AA59" i="27"/>
  <c r="AA10" i="27"/>
  <c r="AA23" i="27"/>
  <c r="X36" i="27"/>
  <c r="R39" i="27"/>
  <c r="AD8" i="27"/>
  <c r="R41" i="27"/>
  <c r="X15" i="27"/>
  <c r="AD59" i="27"/>
  <c r="R36" i="27"/>
  <c r="R32" i="27"/>
  <c r="AA44" i="27"/>
  <c r="O20" i="27"/>
  <c r="I57" i="27"/>
  <c r="O22" i="27"/>
  <c r="AD36" i="27"/>
  <c r="R54" i="27"/>
  <c r="AD53" i="27"/>
  <c r="I53" i="27"/>
  <c r="AD15" i="27"/>
  <c r="L28" i="27"/>
  <c r="AA9" i="27"/>
  <c r="R35" i="27"/>
  <c r="U45" i="27"/>
  <c r="U24" i="27"/>
  <c r="O59" i="27"/>
  <c r="R44" i="27"/>
  <c r="I19" i="27"/>
  <c r="L23" i="27"/>
  <c r="R9" i="27"/>
  <c r="O28" i="27"/>
  <c r="AD19" i="27"/>
  <c r="AD46" i="27"/>
  <c r="AA22" i="27"/>
  <c r="O40" i="27"/>
  <c r="AA50" i="27"/>
  <c r="L46" i="27"/>
  <c r="X44" i="27"/>
  <c r="AD27" i="27"/>
  <c r="R28" i="27"/>
  <c r="U32" i="27"/>
  <c r="AA8" i="27"/>
  <c r="R27" i="27"/>
  <c r="X31" i="27"/>
  <c r="O36" i="27"/>
  <c r="X49" i="27"/>
  <c r="L44" i="27"/>
  <c r="O44" i="27"/>
  <c r="AD48" i="27"/>
  <c r="AA29" i="27"/>
  <c r="R49" i="27"/>
  <c r="O11" i="27"/>
  <c r="U46" i="27"/>
  <c r="I10" i="27"/>
  <c r="U36" i="27"/>
  <c r="AA54" i="27"/>
  <c r="U48" i="27"/>
  <c r="O23" i="27"/>
  <c r="I24" i="27"/>
  <c r="U28" i="27"/>
  <c r="AD24" i="27"/>
  <c r="R24" i="27"/>
  <c r="L29" i="27"/>
  <c r="O9" i="27"/>
  <c r="O31" i="27"/>
  <c r="U41" i="27"/>
  <c r="AA24" i="27"/>
  <c r="O58" i="27"/>
  <c r="U35" i="27"/>
  <c r="L40" i="27"/>
  <c r="X18" i="27"/>
  <c r="X63" i="27"/>
  <c r="AA15" i="27"/>
  <c r="L55" i="27"/>
  <c r="R48" i="27"/>
  <c r="I22" i="27"/>
  <c r="X43" i="27"/>
  <c r="U33" i="27"/>
  <c r="X48" i="27"/>
  <c r="X28" i="27"/>
  <c r="O46" i="27"/>
  <c r="L20" i="27"/>
  <c r="AA16" i="27"/>
  <c r="I45" i="27"/>
  <c r="AD9" i="27"/>
  <c r="O37" i="27"/>
  <c r="X20" i="27"/>
  <c r="U49" i="27"/>
  <c r="O49" i="27"/>
  <c r="L33" i="27"/>
  <c r="AA14" i="27"/>
  <c r="R46" i="27"/>
  <c r="X45" i="27"/>
  <c r="X8" i="27"/>
  <c r="I63" i="27"/>
  <c r="AD33" i="27"/>
  <c r="U15" i="27"/>
  <c r="I40" i="27"/>
  <c r="O61" i="27"/>
  <c r="R40" i="27"/>
  <c r="L49" i="27"/>
  <c r="I61" i="27"/>
  <c r="U14" i="27"/>
  <c r="AD57" i="27"/>
  <c r="O39" i="27"/>
  <c r="O63" i="27"/>
  <c r="AD22" i="27"/>
  <c r="AA20" i="27"/>
  <c r="X29" i="27"/>
  <c r="X35" i="27"/>
  <c r="AD43" i="27"/>
  <c r="AD18" i="27"/>
  <c r="L18" i="27"/>
  <c r="I36" i="27"/>
  <c r="I31" i="27"/>
  <c r="AD44" i="27"/>
  <c r="O45" i="27"/>
  <c r="O15" i="27"/>
  <c r="X16" i="27"/>
  <c r="AD35" i="27"/>
  <c r="AA49" i="27"/>
  <c r="L15" i="27"/>
  <c r="U11" i="27"/>
  <c r="AA37" i="27"/>
  <c r="I54" i="27"/>
  <c r="U55" i="27"/>
  <c r="R11" i="27"/>
  <c r="I62" i="27"/>
  <c r="O62" i="27"/>
  <c r="X22" i="27"/>
  <c r="U10" i="27"/>
  <c r="L22" i="27"/>
  <c r="O24" i="27"/>
  <c r="AA11" i="27"/>
  <c r="U40" i="27"/>
  <c r="AA35" i="27"/>
  <c r="O43" i="27"/>
  <c r="X61" i="27"/>
  <c r="AA58" i="27"/>
  <c r="U16" i="27"/>
  <c r="O41" i="27"/>
  <c r="I43" i="27"/>
  <c r="AA43" i="27"/>
  <c r="I18" i="27"/>
  <c r="I33" i="27"/>
  <c r="L39" i="27"/>
  <c r="I58" i="27"/>
  <c r="U27" i="27"/>
  <c r="R50" i="27"/>
  <c r="R61" i="27"/>
  <c r="AD40" i="27"/>
  <c r="AD14" i="27"/>
  <c r="L43" i="27"/>
  <c r="X19" i="27"/>
  <c r="O32" i="27"/>
  <c r="AA19" i="27"/>
  <c r="L48" i="27"/>
  <c r="U23" i="27"/>
  <c r="I14" i="27"/>
  <c r="AD63" i="27"/>
  <c r="AD20" i="27"/>
  <c r="U18" i="27"/>
  <c r="X58" i="27"/>
  <c r="X57" i="27"/>
  <c r="U22" i="27"/>
  <c r="AA41" i="27"/>
  <c r="O14" i="27"/>
  <c r="L14" i="27"/>
  <c r="L24" i="27"/>
  <c r="L59" i="27"/>
  <c r="AD32" i="27"/>
  <c r="AD10" i="27"/>
  <c r="I55" i="27"/>
  <c r="R62" i="27"/>
  <c r="I16" i="27"/>
  <c r="I20" i="27"/>
  <c r="I11" i="27"/>
  <c r="X53" i="27"/>
  <c r="AD54" i="27"/>
  <c r="L41" i="27"/>
  <c r="O16" i="27"/>
  <c r="I46" i="27"/>
  <c r="X24" i="27"/>
  <c r="AD39" i="27"/>
  <c r="AD56" i="27" l="1"/>
  <c r="AD21" i="27"/>
  <c r="O42" i="27"/>
  <c r="R34" i="27"/>
  <c r="AD47" i="27"/>
  <c r="AD34" i="27"/>
  <c r="AD42" i="27"/>
  <c r="O38" i="27"/>
  <c r="O60" i="27"/>
  <c r="O30" i="27"/>
  <c r="R60" i="27"/>
  <c r="O12" i="27"/>
  <c r="O13" i="27"/>
  <c r="L21" i="27"/>
  <c r="X42" i="27"/>
  <c r="U34" i="27"/>
  <c r="R26" i="27"/>
  <c r="O34" i="27"/>
  <c r="G44" i="27"/>
  <c r="U30" i="27"/>
  <c r="G9" i="27"/>
  <c r="G16" i="27"/>
  <c r="U21" i="27"/>
  <c r="G55" i="27"/>
  <c r="G46" i="27"/>
  <c r="G10" i="27"/>
  <c r="AD25" i="27"/>
  <c r="AD26" i="27"/>
  <c r="G19" i="27"/>
  <c r="I56" i="27"/>
  <c r="G57" i="27"/>
  <c r="R38" i="27"/>
  <c r="R56" i="27"/>
  <c r="G41" i="27"/>
  <c r="L56" i="27"/>
  <c r="G37" i="27"/>
  <c r="L34" i="27"/>
  <c r="L17" i="27"/>
  <c r="U12" i="27"/>
  <c r="U13" i="27"/>
  <c r="X47" i="27"/>
  <c r="I21" i="27"/>
  <c r="G22" i="27"/>
  <c r="AA21" i="27"/>
  <c r="AA60" i="27"/>
  <c r="X26" i="27"/>
  <c r="X25" i="27"/>
  <c r="L30" i="27"/>
  <c r="AA47" i="27"/>
  <c r="G23" i="27"/>
  <c r="G33" i="27"/>
  <c r="G20" i="27"/>
  <c r="L38" i="27"/>
  <c r="AD17" i="27"/>
  <c r="U47" i="27"/>
  <c r="G59" i="27"/>
  <c r="R7" i="27"/>
  <c r="R6" i="27" s="1"/>
  <c r="R5" i="27"/>
  <c r="AD12" i="27"/>
  <c r="AD13" i="27"/>
  <c r="AA42" i="27"/>
  <c r="I13" i="27"/>
  <c r="I12" i="27"/>
  <c r="G14" i="27"/>
  <c r="AD38" i="27"/>
  <c r="U25" i="27"/>
  <c r="U26" i="27"/>
  <c r="R47" i="27"/>
  <c r="G24" i="27"/>
  <c r="AA7" i="27"/>
  <c r="AA5" i="27"/>
  <c r="I34" i="27"/>
  <c r="G35" i="27"/>
  <c r="U56" i="27"/>
  <c r="R52" i="27"/>
  <c r="I38" i="27"/>
  <c r="G39" i="27"/>
  <c r="L60" i="27"/>
  <c r="U42" i="27"/>
  <c r="G49" i="27"/>
  <c r="R42" i="27"/>
  <c r="L52" i="27"/>
  <c r="L51" i="27"/>
  <c r="G63" i="27"/>
  <c r="U7" i="27"/>
  <c r="U5" i="27"/>
  <c r="G28" i="27"/>
  <c r="X17" i="27"/>
  <c r="G8" i="27"/>
  <c r="I5" i="27"/>
  <c r="I7" i="27"/>
  <c r="U51" i="27"/>
  <c r="U52" i="27"/>
  <c r="O56" i="27"/>
  <c r="AD60" i="27"/>
  <c r="G15" i="27"/>
  <c r="O52" i="27"/>
  <c r="R13" i="27"/>
  <c r="AA34" i="27"/>
  <c r="I30" i="27"/>
  <c r="G31" i="27"/>
  <c r="I42" i="27"/>
  <c r="G43" i="27"/>
  <c r="X60" i="27"/>
  <c r="X21" i="27"/>
  <c r="G62" i="27"/>
  <c r="AA12" i="27"/>
  <c r="AA13" i="27"/>
  <c r="G45" i="27"/>
  <c r="G50" i="27"/>
  <c r="L5" i="27"/>
  <c r="L7" i="27"/>
  <c r="AA56" i="27"/>
  <c r="X38" i="27"/>
  <c r="AA38" i="27"/>
  <c r="I52" i="27"/>
  <c r="I51" i="27"/>
  <c r="G53" i="27"/>
  <c r="O21" i="27"/>
  <c r="O17" i="27"/>
  <c r="G48" i="27"/>
  <c r="I47" i="27"/>
  <c r="R30" i="27"/>
  <c r="U38" i="27"/>
  <c r="X13" i="27"/>
  <c r="X12" i="27"/>
  <c r="X52" i="27"/>
  <c r="X51" i="27"/>
  <c r="X56" i="27"/>
  <c r="I17" i="27"/>
  <c r="G18" i="27"/>
  <c r="G54" i="27"/>
  <c r="X30" i="27"/>
  <c r="O47" i="27"/>
  <c r="L25" i="27"/>
  <c r="L26" i="27"/>
  <c r="O26" i="27"/>
  <c r="R21" i="27"/>
  <c r="AA51" i="27"/>
  <c r="AA52" i="27"/>
  <c r="U17" i="27"/>
  <c r="G58" i="27"/>
  <c r="G36" i="27"/>
  <c r="AD51" i="27"/>
  <c r="AD52" i="27"/>
  <c r="AA17" i="27"/>
  <c r="I26" i="27"/>
  <c r="I25" i="27"/>
  <c r="G27" i="27"/>
  <c r="AA26" i="27"/>
  <c r="AA25" i="27"/>
  <c r="AD30" i="27"/>
  <c r="R17" i="27"/>
  <c r="X5" i="27"/>
  <c r="X7" i="27"/>
  <c r="G11" i="27"/>
  <c r="L12" i="27"/>
  <c r="L13" i="27"/>
  <c r="L47" i="27"/>
  <c r="X34" i="27"/>
  <c r="G61" i="27"/>
  <c r="I60" i="27"/>
  <c r="G40" i="27"/>
  <c r="AD5" i="27"/>
  <c r="AD7" i="27"/>
  <c r="AD6" i="27" s="1"/>
  <c r="G29" i="27"/>
  <c r="U60" i="27"/>
  <c r="O7" i="27"/>
  <c r="O6" i="27" s="1"/>
  <c r="O5" i="27"/>
  <c r="G32" i="27"/>
  <c r="AA30" i="27"/>
  <c r="G42" i="27" l="1"/>
  <c r="R51" i="27"/>
  <c r="O25" i="27"/>
  <c r="R12" i="27"/>
  <c r="G34" i="27"/>
  <c r="O51" i="27"/>
  <c r="G47" i="27"/>
  <c r="I6" i="27"/>
  <c r="G60" i="27"/>
  <c r="AA6" i="27"/>
  <c r="G25" i="27"/>
  <c r="G21" i="27"/>
  <c r="G26" i="27"/>
  <c r="G5" i="27"/>
  <c r="G7" i="27"/>
  <c r="G6" i="27" s="1"/>
  <c r="L6" i="27"/>
  <c r="G30" i="27"/>
  <c r="G38" i="27"/>
  <c r="G13" i="27"/>
  <c r="G12" i="27"/>
  <c r="G52" i="27"/>
  <c r="G51" i="27"/>
  <c r="G56" i="27"/>
  <c r="G17" i="27"/>
  <c r="U6" i="27"/>
  <c r="R25" i="27"/>
  <c r="X6"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tc={105E6428-2A5E-40D6-9C92-6022029D076A}</author>
    <author>tc={3E453120-ED31-4CD4-857D-FB5DA64A9630}</author>
    <author>tc={9FDF9214-0233-4BB4-A2BC-532BC110895D}</author>
    <author>tc={027565EC-2928-47DF-9E5D-F21AEE00BD7A}</author>
  </authors>
  <commentList>
    <comment ref="H31" authorId="0" shapeId="0" xr:uid="{105E6428-2A5E-40D6-9C92-6022029D076A}">
      <text>
        <t>[Threaded comment]
Your version of Excel allows you to read this threaded comment; however, any edits to it will get removed if the file is opened in a newer version of Excel. Learn more: https://go.microsoft.com/fwlink/?linkid=870924
Comment:
    2, not 1. Since data is already stored in systems.
Reply:
    agree</t>
      </text>
    </comment>
    <comment ref="H32" authorId="1" shapeId="0" xr:uid="{3E453120-ED31-4CD4-857D-FB5DA64A9630}">
      <text>
        <t>[Threaded comment]
Your version of Excel allows you to read this threaded comment; however, any edits to it will get removed if the file is opened in a newer version of Excel. Learn more: https://go.microsoft.com/fwlink/?linkid=870924
Comment:
    Not “Plans”, but uses, but in a limited way. So it is 2, not 1.
Reply:
    agree
Reply:
    limited use of power BI tools</t>
      </text>
    </comment>
    <comment ref="H41" authorId="2" shapeId="0" xr:uid="{9FDF9214-0233-4BB4-A2BC-532BC110895D}">
      <text>
        <t>[Threaded comment]
Your version of Excel allows you to read this threaded comment; however, any edits to it will get removed if the file is opened in a newer version of Excel. Learn more: https://go.microsoft.com/fwlink/?linkid=870924
Comment:
    The score contradicts the comment. They mostly rely on vendors, so it is 2.</t>
      </text>
    </comment>
    <comment ref="H48" authorId="3" shapeId="0" xr:uid="{027565EC-2928-47DF-9E5D-F21AEE00BD7A}">
      <text>
        <t>[Threaded comment]
Your version of Excel allows you to read this threaded comment; however, any edits to it will get removed if the file is opened in a newer version of Excel. Learn more: https://go.microsoft.com/fwlink/?linkid=870924
Comment:
    This is 2, not 1.</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<sst xmlns="http://schemas.openxmlformats.org/spreadsheetml/2006/main" count="2273" uniqueCount="353">
  <si>
    <t>DMA</t>
  </si>
  <si>
    <t>Across</t>
  </si>
  <si>
    <t>IDDA</t>
  </si>
  <si>
    <t>MDDT</t>
  </si>
  <si>
    <t>Maritime</t>
  </si>
  <si>
    <t>Aviation</t>
  </si>
  <si>
    <t>AYNA</t>
  </si>
  <si>
    <t>ESS</t>
  </si>
  <si>
    <t>ICTA</t>
  </si>
  <si>
    <t>MoJ</t>
  </si>
  <si>
    <t>MDDT (transport)</t>
  </si>
  <si>
    <t>MDDT (ICT)</t>
  </si>
  <si>
    <t xml:space="preserve">MDDT + ALL agencies </t>
  </si>
  <si>
    <t>MDDT + agencies (no IDDA)</t>
  </si>
  <si>
    <t>MDDT + ALL agencies weighted</t>
  </si>
  <si>
    <t>Weight</t>
  </si>
  <si>
    <t>Pillars</t>
  </si>
  <si>
    <t>Domains</t>
  </si>
  <si>
    <t>Capabilities</t>
  </si>
  <si>
    <t>Strategy</t>
  </si>
  <si>
    <t>Vision and roadmap</t>
  </si>
  <si>
    <t>Target state definition</t>
  </si>
  <si>
    <t>Engagement &amp; communication</t>
  </si>
  <si>
    <t>Implementation roadmap</t>
  </si>
  <si>
    <t>Digital related KPIs</t>
  </si>
  <si>
    <t xml:space="preserve"> </t>
  </si>
  <si>
    <t>Services provided</t>
  </si>
  <si>
    <t>MDDT excluded  from weighting</t>
  </si>
  <si>
    <t>Service digitalization</t>
  </si>
  <si>
    <t>Share of digital services</t>
  </si>
  <si>
    <t>n/a</t>
  </si>
  <si>
    <t>Automation level</t>
  </si>
  <si>
    <t>Service quality and reliability</t>
  </si>
  <si>
    <t>User experience</t>
  </si>
  <si>
    <t>Access channels</t>
  </si>
  <si>
    <t>Citizen journey</t>
  </si>
  <si>
    <t>Accessibility and inclusion</t>
  </si>
  <si>
    <t>New services development</t>
  </si>
  <si>
    <t>Digital service lifecycle</t>
  </si>
  <si>
    <t>Service creation/enhancement</t>
  </si>
  <si>
    <t>Testing and rollout strategies</t>
  </si>
  <si>
    <t>Architecture &amp; infrastructure</t>
  </si>
  <si>
    <t>Architecture &amp; Infrastructure</t>
  </si>
  <si>
    <t>Cloud adoption</t>
  </si>
  <si>
    <t>Performance management</t>
  </si>
  <si>
    <t>Analytics &amp; AI</t>
  </si>
  <si>
    <t>Data availability</t>
  </si>
  <si>
    <t>Advanced analytics tools</t>
  </si>
  <si>
    <t>Cross-department integration</t>
  </si>
  <si>
    <t>Data governance</t>
  </si>
  <si>
    <t>Data policies and management</t>
  </si>
  <si>
    <t>Data model &amp; architecture</t>
  </si>
  <si>
    <t>Data-driven culture</t>
  </si>
  <si>
    <t>Integration &amp; partner ecosystem</t>
  </si>
  <si>
    <t>Partner integration</t>
  </si>
  <si>
    <t>Open protocols/data exchange</t>
  </si>
  <si>
    <t>Outsourcing capability</t>
  </si>
  <si>
    <t>Cyber risk mitigation</t>
  </si>
  <si>
    <t>Risk model &amp; strategy</t>
  </si>
  <si>
    <t>Prevention &amp; crisis management</t>
  </si>
  <si>
    <t>Cybersecurity tools</t>
  </si>
  <si>
    <t>Security &amp; resilience trainings</t>
  </si>
  <si>
    <t>Automation of Internal Processes</t>
  </si>
  <si>
    <t xml:space="preserve">Automation and integration of processes
</t>
  </si>
  <si>
    <t>Digital identification</t>
  </si>
  <si>
    <t xml:space="preserve">Level of usage of digital documents by citizens/business
</t>
  </si>
  <si>
    <t>Operating model</t>
  </si>
  <si>
    <t>Organizational structure</t>
  </si>
  <si>
    <t>Digital &amp; data departments</t>
  </si>
  <si>
    <t>Agile methodologies</t>
  </si>
  <si>
    <t>x-department collaboration</t>
  </si>
  <si>
    <t>Skills &amp; People</t>
  </si>
  <si>
    <t>Digital literacy</t>
  </si>
  <si>
    <t>Tech roles and staffing</t>
  </si>
  <si>
    <t>Learning &amp; Development</t>
  </si>
  <si>
    <t>Legal capability</t>
  </si>
  <si>
    <t>Legal/regulatory requirements</t>
  </si>
  <si>
    <t>Legal regulatory framework change capacity</t>
  </si>
  <si>
    <t>IDDA IT system registration</t>
  </si>
  <si>
    <t>Across topics</t>
  </si>
  <si>
    <t>Still incomplete</t>
  </si>
  <si>
    <t>Nadya</t>
  </si>
  <si>
    <t>Rinat</t>
  </si>
  <si>
    <t>Justification</t>
  </si>
  <si>
    <t>between 2 and 3</t>
  </si>
  <si>
    <t>Potentially 3, but need to ask additional questions to clarify</t>
  </si>
  <si>
    <t>Very limited systems landscape (the main system is documents management system</t>
  </si>
  <si>
    <t>Architectural decisions are made by subcontractors. There is no dedicated supervision of the AYNA's core system. Almost half of the systems in AYNA system are still in development</t>
  </si>
  <si>
    <t>Basic G-Cloud adoption</t>
  </si>
  <si>
    <t xml:space="preserve">all systems are under G-cloud
</t>
  </si>
  <si>
    <t>Everything is on g cloud</t>
  </si>
  <si>
    <t>Currently no established performance management tools. Imitiated limited Jira integration 1 month ago, currently in trial and testing period.</t>
  </si>
  <si>
    <t>No performance monitoring in place atm, but plan to introduce it once hire more people</t>
  </si>
  <si>
    <t>No monitoring, no SLAs</t>
  </si>
  <si>
    <t xml:space="preserve">data is stored by agencies, MDDT statistical division collects it, cleans up and analyzes </t>
  </si>
  <si>
    <t>Maybe 3, but need to clarify if the data across various modules of AYNA's system is integrated and accessible</t>
  </si>
  <si>
    <t xml:space="preserve">statistical development division uses power BI </t>
  </si>
  <si>
    <t>tableau, power BI used by MDDT, no advanced analysis and decisoin making based on collected data, no AI driven tools
no AI team</t>
  </si>
  <si>
    <t>Maybe even 2, because BI use is limited to statistics unit only</t>
  </si>
  <si>
    <t>Very limited data-driven decision-making and the usage of analytics tools (BI)</t>
  </si>
  <si>
    <t xml:space="preserve">G-cloud and e-document circulation is adopted, but not in full. 3 years ago were exclusively working on paper.
</t>
  </si>
  <si>
    <t>Limited collaborative projects are in place
e-document circulation, data bridge use</t>
  </si>
  <si>
    <t xml:space="preserve">no policies </t>
  </si>
  <si>
    <t>No policies in place</t>
  </si>
  <si>
    <t>this is debatable. their statistical division does source data from all subordinate agencies and prepares reports based on it.</t>
  </si>
  <si>
    <t>There is some level of data integration between 11 systems. Need additional insight.</t>
  </si>
  <si>
    <t>Need to talk to statistics unit if they have a proper data model and repository</t>
  </si>
  <si>
    <t>some processes are still documented on paper (e.g. HR relevant requests)</t>
  </si>
  <si>
    <t xml:space="preserve">The process in integrating digital PM systems has started, planning to expand </t>
  </si>
  <si>
    <t>with plans to establish and monitor a joint repository of all software and tools, including PM dashboards</t>
  </si>
  <si>
    <t>Collaborration with MDDT, international partners (Turkey)</t>
  </si>
  <si>
    <t>Collect data via government bridge, but do not publish yet. Head of strategy commented that opendata.az is a dead projects with interoperability issues, little to no informationa and low adoption</t>
  </si>
  <si>
    <t>Use e-circulation system and digital bridge. Need to clarify to what extend G-cloud and digital brdge are used. Also need to ask if they have any APIs published on opendata.az</t>
  </si>
  <si>
    <t>Communication with external entities is via e-circulation system.</t>
  </si>
  <si>
    <t>No vendor risk assessment or other established due diligence procedures in place</t>
  </si>
  <si>
    <t>No risk assessment for vendors</t>
  </si>
  <si>
    <t>Extensive use of outsourcers</t>
  </si>
  <si>
    <t>No CS strategy or policy is in place</t>
  </si>
  <si>
    <t>No strategy in place</t>
  </si>
  <si>
    <t xml:space="preserve"> No risk prevention or mitigation in place</t>
  </si>
  <si>
    <t xml:space="preserve">cs mitigation plan - no plan, no department, no employees
</t>
  </si>
  <si>
    <t>Basic tools like antivirus and password update one in 6 months or so are in place</t>
  </si>
  <si>
    <t>no specific tools. need to specify if they have any basic quardrails like antivirus, password update, etc</t>
  </si>
  <si>
    <t>Between 1 and 2. Conduct mandatory CS awareness trainings once every 2-3 years, don;t have an established schedule. This year no mandatory trainings are planned, they don't know why</t>
  </si>
  <si>
    <t xml:space="preserve">twice a year organized basic IT  trainings for all employees, once is a mandatory
</t>
  </si>
  <si>
    <t>USe e-document circulation system, however in some part still rely on paper documentation. Internal automation and integration is limited/on as needed basis.</t>
  </si>
  <si>
    <t>use e-circulation system and digital bridge. Need to clarify to what extend G-cloud and digital brdge are used. 
Integration with other agencies goes through ASAN bidge
Also need to ask if they have any APIs published on opendata.az</t>
  </si>
  <si>
    <t>Limitied automation (sometime JIRA is used)</t>
  </si>
  <si>
    <t>MDDT does not provide citizen services that would reqiuire digital ID</t>
  </si>
  <si>
    <t>Website allows the use of digital IDs to access main services</t>
  </si>
  <si>
    <t>N\a</t>
  </si>
  <si>
    <t>N/A for MDDT activities, as they are mosty a policy entity. Agencies under MDDT provide citizen/business facing services.</t>
  </si>
  <si>
    <t>Internally, everything is digital. Some people still ask for printed receipts even when they pay digitally. It’s a cultural issue. But we are moving to fully digital.</t>
  </si>
  <si>
    <t>Score</t>
  </si>
  <si>
    <t>1: Initial</t>
  </si>
  <si>
    <t>2: Managed</t>
  </si>
  <si>
    <t>3: Defined</t>
  </si>
  <si>
    <t>4: Optimizing</t>
  </si>
  <si>
    <t>​No digital vision or broader target state defined. Entity runs a classical portfolio of basic IT projects</t>
  </si>
  <si>
    <t>High-level plan of digital topics defined in the entity but not yet detailed. This digital plan is almost entirely driven by IT</t>
  </si>
  <si>
    <t>A "digital vision" and innovation program with priorities and target states is defined on the entity level and aligned between IT and functional leaders. It is not yet fully aligned yet to the national digital strategy</t>
  </si>
  <si>
    <r>
      <t>A clear digital vision and innovation plan is defined. The entity is executing projects towards this vision, and there is full vision alignment between multiple entities, and an overall national-level digital vision</t>
    </r>
    <r>
      <rPr>
        <vertAlign val="superscript"/>
        <sz val="11"/>
        <color theme="1"/>
        <rFont val="Calibri"/>
        <family val="2"/>
        <scheme val="minor"/>
      </rPr>
      <t>1</t>
    </r>
  </si>
  <si>
    <t>Only internal and sporadic communications but mostly driven by IT departments. Employees do not feel very much informed. 
No committees, reporting lines for decisions.</t>
  </si>
  <si>
    <t>Regular internal communication with employees being informed about the entities plan for digital. Some reporting lines established for decision making.</t>
  </si>
  <si>
    <t>Structured regular internal and external communication; delivered even by the minister. Employees informed about the digital vision and roadmap. Clear committees, reporting lines drive decisions</t>
  </si>
  <si>
    <t xml:space="preserve">Constant communication from the minister plus substantial awareness of the public about digital progress. Citizens are fully informed about the national digital vision. </t>
  </si>
  <si>
    <t>No aligned roadmap of digital initiatives;_x000B_only IT-driven projects in single units. Success of projects (e.g., on-time) is hardly tracked</t>
  </si>
  <si>
    <t>Roadmap with a fragmented list of initiatives (about 20-30% covered), which is aligned internally but just sporadically tracked for success (time, quality, budget)</t>
  </si>
  <si>
    <t>Detailed roadmap covers most digital initiatives and is aligned in the entity. Its execution is coordinated, business cases are defined. Success is rigorously tracked</t>
  </si>
  <si>
    <t>Aligned roadmap covering also cross-entity initiatives which are executed in strong collaboration - regularly reviewed by the ministers and steering for success is firm</t>
  </si>
  <si>
    <t>No digital-related KPIs defined; No aware-ness about central KPIs, e.g., national KPIs</t>
  </si>
  <si>
    <t xml:space="preserve">Process-related KPIs defined (e.g., initiative done/not done, status, budget spend), often tracked ad hoc in excel format </t>
  </si>
  <si>
    <t>Roadmap initiatives are well-connected to defined and communicated KPIs. These are result/outcome-oriented KPIs</t>
  </si>
  <si>
    <t>The initiatives in the roadmap are connected to centrally defined result-oriented KPIs (aligned to national KPIs) and are measured across multiple entities</t>
  </si>
  <si>
    <t>Almost all services provided by the entity require physical presence. No legislation or policy is in place to enable digital services</t>
  </si>
  <si>
    <t>10-30% of services are digitized and online. Majority of services still require in-person or manual processing. Legislation or policy limitations restrict full digitization, but the entity could still digitize more</t>
  </si>
  <si>
    <t>&gt;30-60% of services are available online, and e-payment services are offered for some processes. Some tasks can be done online, but policy limitations mean certain services still require in-person action</t>
  </si>
  <si>
    <t>&gt;60% of services are fully digital and accessible via a fully integrated eGov portal or myGov app or G2G-exchange platforms.
Legislation and policy constraints remain, but the entity has maximized digitization within the available legal framework</t>
  </si>
  <si>
    <t>All processes are manual and paper-based, such as internal approvals. No automation or digital strategy is in place</t>
  </si>
  <si>
    <t>Some basic processes are paperless and automated, but most workflows are still manual/paper-based. The use of simplified workflows or tools (e.g., JIRA) to automate processes is limited to specific areas</t>
  </si>
  <si>
    <t>Around 50% of internal processes are automated, using tools like JIRA to handle repetitive tasks (e.g., document workflows), with human intervention needed only for complex cases. Timely review of submitted e-documents</t>
  </si>
  <si>
    <t>Almost all internal processes are fully automated and paperless in a one-stop shop. Advanced systems handle end-to-end workflows without human intervention for routine tasks (Straight-through processing)</t>
  </si>
  <si>
    <t>Service quality is low, with frequent downtimes. Issues are handled reactively, and there is no helpdesk or support system in place. There is no formal asset documentation or record-keeping</t>
  </si>
  <si>
    <t>Limited helpdesk support exists, and some basic services are monitored. Asset documentation begins to be tracked for key services. Most issues are handled manually and reactively. No SLAs or formal service catalogue exist</t>
  </si>
  <si>
    <t>Services are more reliable, with 50-70% of service issues addressed proactively. Asset documentation is in place, and a service catalogue is being developed. Some SLAs are introduced for key services, improving response times</t>
  </si>
  <si>
    <t>90-100% of services are monitored Complete asset documentation is maintained. SLAs and a comprehensive service catalogue are fully in place, with quality management systems to ensure continuous improvement</t>
  </si>
  <si>
    <t>Limited or no digital channels available  Citizens rely heavily on physical interactions (e.g., in-person office visits, paper-based processes, formal correspondence)</t>
  </si>
  <si>
    <t>Some process steps of the service/user journey can be accessed digitally (e.g., forms only). Service design is not compatible across multiple channels</t>
  </si>
  <si>
    <t>Digital channels are well-established to access the services remotely (via customer service portal), not in person. Access can be processed through multiple channels (e.g., mobile, desktop, tablets)</t>
  </si>
  <si>
    <t>Digital channels are well-established, integrated, accessible remotely through a single login on a central service portal.
Access can be processed through multiple channels (e.g., mobile, tablets), with mobile first-principles in service design</t>
  </si>
  <si>
    <t>The service journey cannot be started or completed online – but you need to phone or come in person). Feedback is rarely collected/used to make improvements</t>
  </si>
  <si>
    <t>Some parts of the service journey can be completed online, but key steps still require in-person visits Basic feedback is collected, but it’s not always used to improve services</t>
  </si>
  <si>
    <t xml:space="preserve">Services, representing a majority of the offering are accessible online. Complex cases require in-person engagement. Feedback is collected regularly and used to improve services across different departments. Citizens and business can modify parts of their data themselves </t>
  </si>
  <si>
    <t>The entire service journey can be completed online incl. data modification rights,  without needing any in-person interaction (FAQ help and guide). Real-time feedback is collected, used to improve services continuously. There is a full search offered to find services easily</t>
  </si>
  <si>
    <t>No accessibility features are in place, offering little support for diverse user needs. No provisions for disabilities or multi-language options</t>
  </si>
  <si>
    <t>Accessibility features (e.g., screen readers) and limited multi-language support are available. Partial compliance with internal accessibility and language standards</t>
  </si>
  <si>
    <t>Multi-language support is available, and advanced accessibility features (e.g., speech recognition) are consistently implemented. Compliance with internal accessibility and language standards</t>
  </si>
  <si>
    <t>Comprehensive accessibility features are available in alignment with governmental standards and provisions. Multi-language support is robust, offering an inclusive experience for users</t>
  </si>
  <si>
    <t>No formal planning process for new service creation, testing and deployment. No use of digital tools to guide or manage service development (e.g., prototyping tools, agile project management tools)</t>
  </si>
  <si>
    <t>Limited planning for new services, but it’s not fully structured or data-driven. Basic digital tools are used to manage certain aspects of service development, but not consistently</t>
  </si>
  <si>
    <t>A formal planning process is in place to forecast and plan new services within department based on citizen needs. Digital tools are fully utilized to manage and track service development</t>
  </si>
  <si>
    <t>A formal planning process is in place to forecast and plan new services at govern-mental level based on citizen needs. Digital tools are fully utilized to manage, track and report service development</t>
  </si>
  <si>
    <t>Digital services are rarely created or enhanced. Service enhancements rely heavily on outdated methods of development (e.g., waterfall, minimal user testing)</t>
  </si>
  <si>
    <t>Digital services are created and updated in an ad hoc manner, without being driven by user feedback or data insights. Service updates use a mix of modern and outdated development approaches</t>
  </si>
  <si>
    <t>Digital services are regularly created and improved within the department driven by user feedback or data insights. Service enhancements follow an agile, modern process of development</t>
  </si>
  <si>
    <t>Services are consistently created and enhanced, aligned with WofG-standards (e.g., design principles, blueprints)
Service enhancements use agile methods, common components, and are compatible for integration across departments</t>
  </si>
  <si>
    <t>No citizen testing done with no formal rollout strategy. Services may be launched with unresolved issues</t>
  </si>
  <si>
    <t>Limited testing is conducted, usually after development. No citizens involved in testing the services. Rollout strategies are basic, often leading to delayed fixes</t>
  </si>
  <si>
    <t>Regular testing is conducted, including citizen input, within the department.
Rollouts follow a clear plan, with most issues addressed before launch</t>
  </si>
  <si>
    <t>Comprehensive testing, including cross-departmental and citizen input. Coordinated rollouts across departments ensure smooth, issue-free launches</t>
  </si>
  <si>
    <t xml:space="preserve">IT systems rely on legacy ad hoc designs, with no formal Enterprise Architecture (EA) in place. Existing standards (e.g., TOGAF) are not followed. The lack of standards limits the organization's ability to scale and integrate new tech. </t>
  </si>
  <si>
    <t>Basic systems are in place, but they lack flexibility and cannot scale easily. Some efforts are made to follow EA principles, but standards are not fully adopted, and systems cannot integrate easily.</t>
  </si>
  <si>
    <t xml:space="preserve">The architecture allows for quick updates, and new technologies can be integrated when needed. EA standards are partially followed, though some legacy systems cause bottlenecks. </t>
  </si>
  <si>
    <t>The architecture is compliant with national standards, scalable, and flexible. Enterprise Architecture is fully integrated, supporting seamless upgrades and integration with the eGov ecosystem (e.g., using APIs/ microservices)</t>
  </si>
  <si>
    <t>No cloud usage. All systems are on-premise, leading to higher costs and inefficiencies. The lack of cloud adoption limits the ability to scale digital operations quickly.</t>
  </si>
  <si>
    <t>Partial cloud adoption across software solutions is in place for specific use cases, but most systems remain on-premise. The entity is testing_x000B_G-Cloud for limited functions.</t>
  </si>
  <si>
    <t>Most software systems are G-cloud-based, with some on-premise systems integrated into the cloud. A cloud strategy is in place, and the entity is scaling up cloud usage.</t>
  </si>
  <si>
    <t xml:space="preserve">All software systems are fully deployed in G-Cloud, the government cloud infrastructure. This ensures high efficiency, security, and data protection. Mandate to use G-Cloud is followed. </t>
  </si>
  <si>
    <t>Software/hardware issues are handled reactively, with limited tracking. No architectural blueprint is followed, which results in frequent disruptions. This leads to higher downtime and delayed problem resolution.</t>
  </si>
  <si>
    <t>Basic software/hardware performance tracking has begun, but it is largely manual. The entity is starting to build capacity for regular monitoring. In case of incidents, experts ensure that downtime is not impacting service quality</t>
  </si>
  <si>
    <t xml:space="preserve">Proactive software/hardware performance tracking and automated monitoring are in place, with faster incident resolution. Performance issues are addressed before they escalate, and some automated testing is in place. </t>
  </si>
  <si>
    <t>Predictive analytics and automated testing ensure minimal disruption of software/hardware systems. Systems are constantly monitored for performance adjustments.</t>
  </si>
  <si>
    <t>Little to no data is readily accessible for analytics purposes. Available data is stored in unstructured sources like paper records or unorganized digital formats</t>
  </si>
  <si>
    <t>Data is siloed but stored digitally across various databases or applications.
Access to data is limited to individual departments with varying quality and consistency</t>
  </si>
  <si>
    <t xml:space="preserve">Data is stored across different files and accessible at the organizational level, with quality controls and freshness standards. Data is updated and managed to support effective decision-making. </t>
  </si>
  <si>
    <t>Data is of high quality (relevant, reliable, complete) and seamlessly shared across departments, following WofG standards.
Integration with other departments allows for comprehensive analytics and insights</t>
  </si>
  <si>
    <t>No analytics tools are used for data analysis. Any analysis done is manual and lacks digital support</t>
  </si>
  <si>
    <t>Basic analysis is done using tools like Excel.
The infrastructure supports only simple data manipulation and analysis</t>
  </si>
  <si>
    <t xml:space="preserve">Tools (e.g., Power BI) and analytics platforms are in place but not yet fully implemented within the department. The infrastructure supports department-wide analytics and reporting </t>
  </si>
  <si>
    <t>AI sandboxes and advanced analytics tools are fully implemented and used to generate insights, test AI use cases (e.g., automated processing). Insights and results from AI help with decision support on ongoing tasks</t>
  </si>
  <si>
    <t>Departments operate in isolation, with no data sharing or collaboration. There is no platform or mechanism for cross-departmental data integration</t>
  </si>
  <si>
    <t>Initial data sharing is practiced between departments, but with no fully structured integration yet. Collaboration is limited on analytics projects, and mostly ad-hoc or on a case-by-case basis</t>
  </si>
  <si>
    <t>Data is shared within the department and there's full integration to support day to day decision making. Early efforts to align with other departments.
Collaboration on analytics and AI projects remains mostly within departments</t>
  </si>
  <si>
    <t>Framework, standards for data integration and AI testing exist across the government. Analytics and AI insights are used in cross-company projects to improve outcomes (e.g., procurement decisions)</t>
  </si>
  <si>
    <t>No data governance and management at all, everything is ad hoc. No formal oversight or ownership for this topic</t>
  </si>
  <si>
    <t>Data governance exists on department level, but data is not yet coherent between departments. Initiatives to improve data are sporadic and isolated</t>
  </si>
  <si>
    <t>Data governance policies exist on entity-level. They are enforced through  regular data quality and coherence checks. Data domain owners are assigned.</t>
  </si>
  <si>
    <t>Data governance policies exist on cross-entity level (government), are regularly updated and closely monitored for compliance to standards (e.g., reduced duplication of data, source of truth), with clear ownership and usage history behind</t>
  </si>
  <si>
    <t>No data model existent; data is siloed and there are no guardrails how to properly and safely store it</t>
  </si>
  <si>
    <t>Data model exists as "human knowledge", and data stored in fragmented systems (no repositories). Basic data flows between systems are defined</t>
  </si>
  <si>
    <t>Data model exist on entity level, and about 50% can be easily accessed via integration. Central data with metadata repositories with unique data are established. External data is sourced, well documented and leveraged in some services</t>
  </si>
  <si>
    <t>Data/meta-data model exists, integrated on cross-entities level, all data-owners well-defined, integration established supporting seam-less data flow. Data linage is tracked, and data (metadata) repositories are a norm</t>
  </si>
  <si>
    <t>Culture is not data-driven; decisions are made based on intuition or limited information. Data is undervalued, with minimal investment in data infrastructure</t>
  </si>
  <si>
    <t>Awareness of the importance of data is growing. Some departments use data to inform decisions, but overall, data-driven practices are not fully embraced</t>
  </si>
  <si>
    <t>Data-driven culture is evident in the entity. Data is increasingly used to guide decisions, and data literacy initiatives are beginning to take hold entity-wide</t>
  </si>
  <si>
    <t>Data-driven culture underpins decision-making at all levels. Data literacy is widespread, with ongoing training programs ensuring that data informs every strategic and operational decision</t>
  </si>
  <si>
    <t>The entity works mostly on its own, with minimal cooperation with other government entities or the private sector. Correspondence is formal, and there is no digital integration with other entities.</t>
  </si>
  <si>
    <t>Cooperation and data exchanges exist with close organizations (e.g., same sector or services), but no jointly developed services or solutions. Collaboration is limited to basic data sharing.</t>
  </si>
  <si>
    <t>Coordinated initiatives and collaboration with close entities (government, industry, and academia as examples), with data exchange and some joint services or solutions under development.</t>
  </si>
  <si>
    <t>Full integration of data and services across government entities and industry partners (incl. start-ups, private leaders, health systems). Solutions are co-managed, and services are developed jointly between entities for shared operational goals.</t>
  </si>
  <si>
    <t>Document and data exchange is mostly paper-based, or through emails if allowed by policy. No formal protocols exist for data exchange.</t>
  </si>
  <si>
    <t>Internal digital exchange of data is based on file extracts (e.g., Excel), with limited connectivity. No database connectivity or structured data sharing.</t>
  </si>
  <si>
    <t>Programmed interfaces of relational data (like APIs) and/or service bus platforms are used to exchange documents, but they are not yet accessible to external entities such as companies, academia</t>
  </si>
  <si>
    <t>Use of formal protocols, APIs, and service bus to exchange data securely (preventing uncleared manipulation). Strong privacy controls are in place, and data is shared easily with trusted external partners.</t>
  </si>
  <si>
    <t>The entity does not use vendors, and there is no process in place for vendor management. All systems are controlled internally, with no external vendor involvement.</t>
  </si>
  <si>
    <t>The entity works with local system integrators for custom development, but no formal vendor management process is in place. Vendors are used for standardized systems (e.g., ERPs)-</t>
  </si>
  <si>
    <t>The entity uses solutions from large vendors, combined with local integrators for custom development. Vendor management processes are emerging, Most standard systems are outsourced. Operational systems controlled internally.</t>
  </si>
  <si>
    <t>Strategic partnerships are established with vendors that also drive innovation with core operational systems. Vendor management includes strong risk evaluation processes and multi-vendor steering is value-based and efficient</t>
  </si>
  <si>
    <t>No understanding of risks in our entity; thus, no risk strategy in place. All we have is an antivirus program</t>
  </si>
  <si>
    <t>Risks are mitigated ad hoc as they occur; basic preventive measures are in place (e.g., sporadic system checks</t>
  </si>
  <si>
    <t>Our IT department assesses technical risks and is owning a risk model, e.g., proactive crisis management</t>
  </si>
  <si>
    <t>We have a comprehensive, continuously optimized risk strategy; aligned with national security objectives</t>
  </si>
  <si>
    <t>No prevention processes in place. The system is vulnerable to any cyber attack</t>
  </si>
  <si>
    <t>Ad hoc, basic policies exist, but there is no active monitoring of potential cyber incidents nor a clear action plan in case of an attack</t>
  </si>
  <si>
    <t>Well-developed prevention and protection policies exits in part of the entity; and crisis management plans are being developed but not communicated</t>
  </si>
  <si>
    <t>Crisis management is defined and highly coordinated across the entity and even on cross-entity (government) level. Systems are monitored 24/7 for potential threats</t>
  </si>
  <si>
    <t>Outdated or minimal tools; limited monitoring capabilities; security_x000B_incidents are rarely detected in time</t>
  </si>
  <si>
    <t>Basic tools implemented (e.g., antivirus, firewall), with monitoring capabilities; incidents detected but response is slow</t>
  </si>
  <si>
    <t>Modern tools installed (e.g., SIEM), Endpoint detection) with integrated monitoring systems; timely detection and response to security incidents</t>
  </si>
  <si>
    <t>State-of-the-art tools (e.g., Zero trust network, Network traffic analysis) with continuous, real-time monitoring; incidents are prevented or rapidly contained</t>
  </si>
  <si>
    <t>No trainings for cybersecurity and no or little awareness about security and resilience practices among employees</t>
  </si>
  <si>
    <t>Employees receive basic training on cyber-security and know how to react it something suspicious is happening, e.g., antivirus alerts, phishing mails</t>
  </si>
  <si>
    <t>High awareness of employees about how the entity mitigates cyberthreats and about what it expected from individual (e.g., reporting). High training attendance</t>
  </si>
  <si>
    <t>Continuous, advanced mandatory training across all role seniority levels are held; Unannounced simulations are, e.g., Phishing attacks, to educate employees</t>
  </si>
  <si>
    <t>No formal digital or electronic document processes exist. Document creation and management are handled manually with minimal alignment to legal requirements</t>
  </si>
  <si>
    <t>Started to develop processes for generating and managing digital and electronic documents, primarily driven ad hoc by general staff or small teams without specialized roles.  Legal compliance is improving, with some processes automated/ semi-automated</t>
  </si>
  <si>
    <t>Digital document generation is mature across entities, jointly managed by IT and operational teams. Automation is widespread, and compliance is regularly tracked and updated. Digital signature are being introduced but it is not supported for all documents yet</t>
  </si>
  <si>
    <t>Fully integrated, best-in-class digital document management system. The most documents are managed digitally, offer digital signatures and can be updated in real-time. Processes are continuously improved with central authority oversight. Citizens and businesses can access and change their data via unified login.</t>
  </si>
  <si>
    <t xml:space="preserve">Digital IDs are rarely used; citizens access services through manual or offline methods. No integration between identity systems and digital platforms. Adoption is fragmented and ad hoc.
</t>
  </si>
  <si>
    <t xml:space="preserve">Some services allow digital ID access, but usage is limited. Integration exists for select platforms only. No consistent policies or standards across government entities.
</t>
  </si>
  <si>
    <t>Digital IDs are widely accepted across key services. Integration with government platforms is standardized. Most citizens regularly use digital IDs for access, though not universally required.</t>
  </si>
  <si>
    <t xml:space="preserve"> Digital ID is the default for all digital government services. Full interoperability across agencies. High adoption by citizens, with secure, seamless, and consistent access experiences.
</t>
  </si>
  <si>
    <t>Digital document use is rare, mostly relying on paper. Digital documents, incl. DID, are generally not accepted, and there are major interoperability issues</t>
  </si>
  <si>
    <t>Started promoting digital documents, incl. DID, and external use is increasing. Some processes are transitioning to digital, driven by internal initiatives. Documents are being provisioned to EGIS.</t>
  </si>
  <si>
    <t>Digital documents, incl. DID use is common, with good external acceptance and integration with other entities. Most services provide documents to EGIS. IT and functional teams collaborate to improve interoperability.</t>
  </si>
  <si>
    <t>Universal adoption of digital documents, (all in EGIS) incl. DID across the entity. Full interoperability is achieved, and all documents are accepted and integrated by external entities, supported by strong security measures.</t>
  </si>
  <si>
    <t>No dedicated digital or data teams exist. All IT and data needs are managed reactively. 
Requests are handled mostly by contractors which are not yet effectively managed
The IT function focuses primarily on system administration, that escalate to contractors</t>
  </si>
  <si>
    <t>IT function focused primarily on system administration and ad hoc activities – but no capability for more complex (data) requests. This is forwarded to contractors which an IT person is managing – mostly only solving escalations as they occur</t>
  </si>
  <si>
    <t xml:space="preserve">Formal IT team exists, team works with external contractors and service vendors for service operations and management. Basic digital and data roles are in place, but with limited specialization. </t>
  </si>
  <si>
    <t>The IT team is fully equipped and capable of independently managing their systems, with sufficient expertise and capacity to switch systems and vendors as needed. Few data specialist (e.g., data scientists) are supporting flagship projects</t>
  </si>
  <si>
    <t>No consistent and standardized approach to project delivery. Projects define their own ways of working, and execution is sequential with sporadic progress reviews</t>
  </si>
  <si>
    <t>Agile practices are not yet applied, and project work still follows traditional waterfall approaches. The IT department has the ambition to introduce agile soon</t>
  </si>
  <si>
    <t>Agile practices are being piloted in IT teams, but most work still follows traditional waterfall approaches. First product owners are assigned but this is not the norm for most projects/products</t>
  </si>
  <si>
    <t>Agile is adopted within the department with agile teams led by product owners are using best practices (e.g., Scrum). Faster delivery with regular iterations and adaptability limited to the department</t>
  </si>
  <si>
    <t>Departments work in isolation, with little to no collaboration on operational tasks. Operational processes are fragmented, with minimal efforts to align or share resources across departments</t>
  </si>
  <si>
    <t>Some collaboration occurs between departments on a case-by-case basis. Limited resource sharing or coordinated efforts, with collaboration initiated for specific projects</t>
  </si>
  <si>
    <t>Regular collaboration exists within departments, but cross-department efforts are limited to specific initiatives. Operational processes are shared independently across departments</t>
  </si>
  <si>
    <t>Strong collaboration across departments and entities also to build cross-entity services. Resources are shared and operational processes to service delivery are defined</t>
  </si>
  <si>
    <t>No formal digital literacy training exists. Employees struggle with basic digital tools, and there is no clear focus on digital skills</t>
  </si>
  <si>
    <t>Basic training is provided, focused on tools used in the organization. Training is ad hoc and lacks strategy, mostly provided by external entities</t>
  </si>
  <si>
    <t>Comprehensive digital literacy programs are in place, with structured training covering a broader range of digital skills that align with organizational needs</t>
  </si>
  <si>
    <t>Digital literacy is fully embedded in the organization's culture. Training programs are regularly updated, introducing new tools and technologies to ensure employees stay current with digital trends</t>
  </si>
  <si>
    <t>No dedicated roles for managing technology or digital projects. Digital tasks are assigned on an as-needed basis to staff who are not specialized in digital work. No plan or focus on developing tech skills among employees</t>
  </si>
  <si>
    <t>Some basic tech roles are assigned, but we lack sophisticated skills and expertise. There is no clear career path or focus on developing long-term digital talent.</t>
  </si>
  <si>
    <t>Specialized tech roles are supported by a structured staffing plan to ensure the right talent is in place. Collaboration is improving, and there is growing focus on driving innovation inhouse</t>
  </si>
  <si>
    <t>Tech roles are fully embedded in the workforce plan. Employees have clear career paths, continuous development, and opportunities to engage in innovative projects. Senior leadership is actively involved in nurturing digital talent</t>
  </si>
  <si>
    <t>No formal learning pathways exist for digital skills. Employees receive no training at all</t>
  </si>
  <si>
    <t>Training is provided ad hoc and is mostly organized by external entities. There is no overall strategy to guide learning and development efforts</t>
  </si>
  <si>
    <t>The entity has some budget for training, which is allocated on a request basis. Learning programs are partially defined at the departmental level</t>
  </si>
  <si>
    <t>The entity has a clear learning strategy in place. Training programs are aligned with this strategy, customized to department needs, and continuously updated to meet future skills requirements</t>
  </si>
  <si>
    <t>Minimal engagement in updating legal frameworks. There is no understanding of data ethics or digital regulatory requirements, leading to barriers to innovation.</t>
  </si>
  <si>
    <t>The organization reacts to regulatory changes but lacks proactive efforts to influence frameworks. There is a growing awareness of data ethics and the capability to monitor basic regulatory requirements, but efforts are inconsistent.</t>
  </si>
  <si>
    <t>A structured approach is in place to collaborate with policymakers, stakeholders, and legal teams. The organization proactively updates its legal frameworks, aligning with data ethics principles and emerging regulatory needs</t>
  </si>
  <si>
    <t>The organization leads in updating legal frameworks, reviewed through audits). It regularly engages policymakers and stakeholders to proactively implement changes that ensure full compliance with data ethics and digital requirements.</t>
  </si>
  <si>
    <t>The entity has not yet full understanding of the legal requirements for digitization, resulting in non-compliance and delays in service delivery</t>
  </si>
  <si>
    <t>Legal barriers are identified, but there is no formal strategy to prioritize or address them. The entity works reactively to implement necessary changes, but there are gaps in understanding the full regulatory complexity</t>
  </si>
  <si>
    <t>Legal teams are involved early in digital projects to ensure compliance with complex regulations. The entity works with external legal experts to anticipate changes and streamline efforts</t>
  </si>
  <si>
    <t>The entity anticipates and proactively manages all legal and regulatory complexities, with robust internal legal teams and partnerships with external experts to ensure continuous compliance and seamless implementation of new digital services.</t>
  </si>
  <si>
    <t>The entity has not yet registered their systems, data, and services in the unified registry of state information resources, despite this is a mandatory policy according to the decree 263. The systems are not audited regularly</t>
  </si>
  <si>
    <t>The entity is sporadically registering their systems, data, and services, but this is not done regularly nor are the systems audited on an annually basis. The entity also operates personal information systems, needed to register in between six months of their operation</t>
  </si>
  <si>
    <t>Over 60% of systems, data and services are registered by the entity as this is done per standard process, with priority for systems carrying personal information. Auditing is still not yet fully practiced despite being a mandatory requirement</t>
  </si>
  <si>
    <t>The entity has registered all systems, data, and services both operating digital and non-digital services. With no backlog, and all systems carrying personal information are registered. Each system is audited once a year and in case of incompliance, immediately fixed</t>
  </si>
  <si>
    <t>SLAs?</t>
  </si>
  <si>
    <t>may be 2?</t>
  </si>
  <si>
    <t>Service creation/
enhancement</t>
  </si>
  <si>
    <t xml:space="preserve">Digital IDs are widely accepted across key services. Integration with government platforms is standardized. Most citizens regularly use digital IDs for access, though not universally required.
</t>
  </si>
  <si>
    <t>AVIATION</t>
  </si>
  <si>
    <t>MOJ</t>
  </si>
  <si>
    <t>Comments</t>
  </si>
  <si>
    <t>Aims to complete final 20% of service digitalization and then integrate into MyGov
Focus on centralizing taxi data under AYNA’s information system</t>
  </si>
  <si>
    <t>Major digitalization projects outsourced via tenders
Vendors often subcontract, with AYNA providing business and technical requirements
End-user KPIs are discussed but not formally documented</t>
  </si>
  <si>
    <t>Lacks formal risk management
Approach has been “digitalize everything first, then fix issues”
No detailed initiatives or robust roadmap structure</t>
  </si>
  <si>
    <t>Unwritten end-user KPIs guide each service or program
AYNA learns from past digitalization attempts but lacks an official KPI framework
Vendor challenges hinder consistent performance tracking</t>
  </si>
  <si>
    <t>Around 80% of services are “almost” digitalized
Priority is set by ministry decrees and viability for digital transformation</t>
  </si>
  <si>
    <t>Jira implementation planned over the next three months
Software runs on cloud infrastructure, managed by vendors
Tests conducted jointly by outsourced vendors and AYNA staff
AYNA BPM (custom developed BPM) is used to manage internal service-related workflows, coverage is around 70%, but no evidence provided.</t>
  </si>
  <si>
    <t>No explicit monitoring processes mentioned
Unclear approach to service reliability beyond basic testing
One partnership in place, though details are minimal
Comprehensive monitoring is implemented which allows timely identification and resolution of service provision</t>
  </si>
  <si>
    <t>Users access services with support from a call center, FAQs, manuals, and video tutorials
Materials are provided upon demand, both internally and externally</t>
  </si>
  <si>
    <t>Department collects user feedback on interface problems
No in-depth journey mapping, mostly reactive fixes
Focus remains on immediate user needs rather than comprehensive UX design</t>
  </si>
  <si>
    <t>No explicit mention of inclusive design standards
Improvements come from user complaints or observations
Accessibility considerations are not outlined</t>
  </si>
  <si>
    <t>Projects follow ministry decrees, tackling newer or simpler services first
Taxi data is a next-stage focus for MyGov integration</t>
  </si>
  <si>
    <t>Coding is outsourced, while AYNA handles system execution and support
Big data usage is vague, with plans for an “AYNA bridge” for data management</t>
  </si>
  <si>
    <t>Testing is done by vendors plus basic internal checks
No formal pilot phases or structured rollout steps described
Minimal detail on managing post-launch feedback beyond vendor collaboration</t>
  </si>
  <si>
    <t>11 subsystems, mostly custom-built by third-party vendors
AYNA prepares technical requirements but lacks internal developers
Vendors handle architecture design, including performance and security
Monitoring system tracks basic infrastructure events, but code-level oversight is minimal</t>
  </si>
  <si>
    <t>GCloud from AzInTelecom hosts all AYNA systems
NEC Türkiye manages certain transport systems in a separate data center
Multi-cloud or hybrid setups exist but are vendor-led</t>
  </si>
  <si>
    <t xml:space="preserve">Vendors conduct stress tests, UAT, and compliance checks
AYNA primarily monitors infrastructure, relying on vendor “stamps” for code quality
Comprehensive logging and monitoring is in place to identify and resolve performance issues using modern technology tools (ELK, Grafana, Prometheus)
</t>
  </si>
  <si>
    <t xml:space="preserve">Inputs include taxi data, permits, driver records
No data cleaning; providers are asked to correct errors themselves
Systems mostly siloed, no demand for broad data integration
Seoarate team, need to request data if needed, exchange excels and reports </t>
  </si>
  <si>
    <t>Mostly Excel 
Some teams are using adanced analytics tools
Plans to use Tableau and PowerBI
No in-house AI or ML projects, as AYNA lacks a dedicated analytics team
AI exploration considered a “future” step</t>
  </si>
  <si>
    <t>No structured process, ad-hoc sharing on need to know basis
No common data storage
WhatsApp, email
Minimal cross-system synergy, each subsystem operates independently
ePermit system with Türkiye is a stand-alone collaboration
No standard analytics platform across departments or agencies</t>
  </si>
  <si>
    <t>No written policies or frameworks, only intentions to start
Bad data is “punished” at source rather than cleaned within AYNA
Data quality and security oversight left largely to vendors
2-3 systems within</t>
  </si>
  <si>
    <t>No standardized approach or categorization of data
Not connected internally
Data flows with external operators
Each subsystem has its own format, limited or no integration
No cross-platform data demand, so no push for unified architectures</t>
  </si>
  <si>
    <t>No dedicated data governance roles or specialists
Limited internal reliance on data for decision making
Culture remains vendor-dependent rather than internally data-led
there is interest in usong data driven decision making, no full capability to imlemet. the culture is growing</t>
  </si>
  <si>
    <t>Collaboration is vendor-based, guided by tender processes
Some cross-border ePermit usage with Türkiye
Occasional university partnerships (internships in discussion)</t>
  </si>
  <si>
    <t>AYNA Bridge and Digital Bridge used for data exchange, but details unclear
No broad adoption of open standards or protocols
Each external integration is custom, with no consistent framework</t>
  </si>
  <si>
    <t>No formal sandbox or documented onboarding for new partners
Vendors drive their own integration paths
Jira is only recently introduced, not fully leveraged 
Not all systems are controlled internally. AVL (bus data) is the main 
No vendor management systems but they use vendirs
Use vendor but in customised system</t>
  </si>
  <si>
    <t>No formal policies or documentation
A small cybersecurity unit (1–3 people) is being formed
No existing due diligence or vendor risk processes</t>
  </si>
  <si>
    <t>No incident response playbooks or internal audits
No documented security breaches, but also no structured monitoring
Budget and tenders would be needed for deeper security measures</t>
  </si>
  <si>
    <t xml:space="preserve">privided </t>
  </si>
  <si>
    <t>Not addressed in the notes; no mention of formal staff training
Future cybersecurity hires may introduce training programs
No evidence of phishing simulations or resilience exercises</t>
  </si>
  <si>
    <t>Only automations required by law are in place
Processes involving external partners are automated via systems integration
No broad initiative to digitize internal approvals beyond minimal compliance</t>
  </si>
  <si>
    <t xml:space="preserve">All AYNA systems are covered by the internal SSO solution which is integrated with digital.login. </t>
  </si>
  <si>
    <t>Citizens sometimes request paper copies even if data is digitally available
Call center acts as a conduit for public complaints and requests
No formal tracking of digital document uptake across AYNA services</t>
  </si>
  <si>
    <t>Currently 16 staff, planning to add 5 roles (DevOps, cybersecurity, etc)
No in-house developers, coding outsourced
Four large Baku buildings drive a higher volume of digitalization needs</t>
  </si>
  <si>
    <t>No Agile implementation; operates in a more traditional project model
Jira just introduced, likely for workflow tracking rather than full Agile adoption</t>
  </si>
  <si>
    <t>Coordination mainly with external vendors rather than cross-functional in-house squads
Vendor-based development complicates oversight of technical quality and timelines</t>
  </si>
  <si>
    <t>Internal teams rely on vendors for coding expertise
Basic familiarity with Jira and call center operations
No structured digital literacy program beyond ad hoc user training</t>
  </si>
  <si>
    <t>Developer hiring remains unconfirmed, continuing reliance on outsourced talent
Code auditing is difficult due to limited in-house technical depth
Big data and API sharing ambitions face skill gaps</t>
  </si>
  <si>
    <t>Manuals, video training, and FAQ resources exist, mostly reactive
No formal upskilling path or comprehensive L&amp;D strategy
Experience-based problem solving rather than institutionalized training</t>
  </si>
  <si>
    <t>AYNA lacks authority to enforce contract rules with suppliers, deferring to upper management
Vendor agreements are driven by tender processes without direct legal oversight from AYNA</t>
  </si>
  <si>
    <t>No indication of pushing for regulatory reforms or new frameworks
Adheres to ministry instructions rather than shaping legal standards</t>
  </si>
  <si>
    <t>No mention of any system registration requirements in AYNA’s context
No reference to compliance with IDDA-led formal registrations or audits</t>
  </si>
  <si>
    <t>Partial cloud adoption across software solutions is in place for specific use cases, but most systems remain on-premise. The entity is testingG-Cloud for limited functions.</t>
  </si>
  <si>
    <t>MARITIME Agency</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</si>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</sst>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0"/>
  </numFmts>
  <fonts count="18">
    <font>
      <sz val="11"/>
      <color theme="1"/>
      <name val="Calibri"/>
      <family val="2"/>
      <scheme val="minor"/>
    </font>
    <font>
      <sz val="11"/>
      <color theme="1"/>
      <name val="Calibri"/>
      <family val="2"/>
      <charset val="204"/>
      <scheme val="minor"/>
    </font>
    <font>
      <sz val="11"/>
      <color theme="1"/>
      <name val="Calibri"/>
      <family val="2"/>
      <scheme val="minor"/>
    </font>
    <font>
      <sz val="11"/>
      <color theme="0"/>
      <name val="Calibri"/>
      <family val="2"/>
      <scheme val="minor"/>
    </font>
    <font>
      <i/>
      <sz val="11"/>
      <color theme="1"/>
      <name val="Calibri"/>
      <family val="2"/>
      <scheme val="minor"/>
    </font>
    <font>
      <sz val="11"/>
      <color theme="1"/>
      <name val="Trebuchet MS"/>
      <family val="2"/>
    </font>
    <font>
      <vertAlign val="superscript"/>
      <sz val="11"/>
      <color theme="1"/>
      <name val="Calibri"/>
      <family val="2"/>
      <scheme val="minor"/>
    </font>
    <font>
      <b/>
      <sz val="14"/>
      <color theme="1"/>
      <name val="Calibri"/>
      <family val="2"/>
      <scheme val="minor"/>
    </font>
    <font>
      <sz val="14"/>
      <color theme="1"/>
      <name val="Calibri"/>
      <family val="2"/>
      <scheme val="minor"/>
    </font>
    <font>
      <i/>
      <sz val="14"/>
      <color theme="1"/>
      <name val="Calibri"/>
      <family val="2"/>
      <scheme val="minor"/>
    </font>
    <font>
      <sz val="11"/>
      <name val="Trebuchet MS"/>
      <family val="2"/>
    </font>
    <font>
      <sz val="11"/>
      <name val="Calibri"/>
      <family val="2"/>
      <scheme val="minor"/>
    </font>
    <font>
      <sz val="11"/>
      <color theme="1"/>
      <name val="Trebuchet MS"/>
      <family val="2"/>
      <charset val="204"/>
    </font>
    <font>
      <b/>
      <sz val="11"/>
      <color theme="0"/>
      <name val="Calibri"/>
      <family val="2"/>
      <scheme val="minor"/>
    </font>
    <font>
      <u/>
      <sz val="11"/>
      <color theme="10"/>
      <name val="Calibri"/>
      <family val="2"/>
      <scheme val="minor"/>
    </font>
    <font>
      <b/>
      <sz val="11"/>
      <color theme="1"/>
      <name val="Calibri"/>
      <family val="2"/>
      <charset val="204"/>
      <scheme val="minor"/>
    </font>
    <font>
      <sz val="11"/>
      <color rgb="FFFF0000"/>
      <name val="Calibri"/>
      <family val="2"/>
      <scheme val="minor"/>
    </font>
    <font>
      <sz val="11"/>
      <color rgb="FF000000"/>
      <name val="Trebuchet MS"/>
      <family val="2"/>
    </font>
  </fonts>
  <fills count="22">
    <fill>
      <patternFill patternType="none"/>
    </fill>
    <fill>
      <patternFill patternType="gray125"/>
    </fill>
    <fill>
      <patternFill patternType="solid">
        <fgColor theme="3"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CC99"/>
        <bgColor indexed="64"/>
      </patternFill>
    </fill>
    <fill>
      <patternFill patternType="solid">
        <fgColor rgb="FFFFFFCC"/>
        <bgColor indexed="64"/>
      </patternFill>
    </fill>
    <fill>
      <patternFill patternType="solid">
        <fgColor rgb="FF00B050"/>
        <bgColor indexed="64"/>
      </patternFill>
    </fill>
    <fill>
      <patternFill patternType="solid">
        <fgColor rgb="FF92D050"/>
        <bgColor indexed="64"/>
      </patternFill>
    </fill>
    <fill>
      <patternFill patternType="solid">
        <fgColor rgb="FFFFFF00"/>
        <bgColor indexed="64"/>
      </patternFill>
    </fill>
    <fill>
      <patternFill patternType="solid">
        <fgColor theme="5"/>
        <bgColor indexed="64"/>
      </patternFill>
    </fill>
    <fill>
      <patternFill patternType="solid">
        <fgColor theme="6" tint="0.79998168889431442"/>
        <bgColor indexed="64"/>
      </patternFill>
    </fill>
    <fill>
      <patternFill patternType="solid">
        <fgColor theme="7"/>
        <bgColor indexed="64"/>
      </patternFill>
    </fill>
    <fill>
      <patternFill patternType="solid">
        <fgColor rgb="FF002060"/>
        <bgColor indexed="64"/>
      </patternFill>
    </fill>
    <fill>
      <patternFill patternType="solid">
        <fgColor rgb="FFFFC000"/>
        <bgColor indexed="64"/>
      </patternFill>
    </fill>
    <fill>
      <patternFill patternType="solid">
        <fgColor theme="2" tint="-0.249977111117893"/>
        <bgColor indexed="64"/>
      </patternFill>
    </fill>
    <fill>
      <patternFill patternType="solid">
        <fgColor theme="2"/>
        <bgColor indexed="64"/>
      </patternFill>
    </fill>
    <fill>
      <patternFill patternType="solid">
        <fgColor rgb="FFFF0000"/>
        <bgColor indexed="64"/>
      </patternFill>
    </fill>
    <fill>
      <patternFill patternType="solid">
        <fgColor theme="2" tint="-9.9978637043366805E-2"/>
        <bgColor indexed="64"/>
      </patternFill>
    </fill>
    <fill>
      <patternFill patternType="solid">
        <fgColor rgb="FF7030A0"/>
        <bgColor indexed="64"/>
      </patternFill>
    </fill>
    <fill>
      <patternFill patternType="solid">
        <fgColor theme="3"/>
        <bgColor indexed="64"/>
      </patternFill>
    </fill>
  </fills>
  <borders count="4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14996795556505021"/>
      </left>
      <right/>
      <top style="thin">
        <color theme="0" tint="-0.14996795556505021"/>
      </top>
      <bottom/>
      <diagonal/>
    </border>
    <border>
      <left/>
      <right/>
      <top style="thin">
        <color theme="0" tint="-0.14996795556505021"/>
      </top>
      <bottom/>
      <diagonal/>
    </border>
    <border>
      <left/>
      <right style="thin">
        <color theme="0" tint="-0.14996795556505021"/>
      </right>
      <top style="thin">
        <color theme="0" tint="-0.14996795556505021"/>
      </top>
      <bottom/>
      <diagonal/>
    </border>
    <border>
      <left style="thin">
        <color theme="0" tint="-0.14996795556505021"/>
      </left>
      <right/>
      <top/>
      <bottom/>
      <diagonal/>
    </border>
    <border>
      <left/>
      <right style="thin">
        <color theme="0" tint="-0.14996795556505021"/>
      </right>
      <top/>
      <bottom/>
      <diagonal/>
    </border>
    <border>
      <left style="thin">
        <color theme="0"/>
      </left>
      <right style="thin">
        <color theme="0"/>
      </right>
      <top/>
      <bottom/>
      <diagonal/>
    </border>
    <border>
      <left style="thin">
        <color theme="0" tint="-0.14996795556505021"/>
      </left>
      <right/>
      <top/>
      <bottom style="thin">
        <color theme="0" tint="-0.14996795556505021"/>
      </bottom>
      <diagonal/>
    </border>
    <border>
      <left/>
      <right/>
      <top/>
      <bottom style="thin">
        <color theme="0" tint="-0.14996795556505021"/>
      </bottom>
      <diagonal/>
    </border>
    <border>
      <left style="thin">
        <color theme="0"/>
      </left>
      <right style="thin">
        <color theme="0"/>
      </right>
      <top/>
      <bottom style="thin">
        <color theme="0" tint="-0.14996795556505021"/>
      </bottom>
      <diagonal/>
    </border>
    <border>
      <left/>
      <right style="thin">
        <color theme="0" tint="-0.14996795556505021"/>
      </right>
      <top/>
      <bottom style="thin">
        <color theme="0" tint="-0.14996795556505021"/>
      </bottom>
      <diagonal/>
    </border>
    <border>
      <left/>
      <right style="thin">
        <color theme="0"/>
      </right>
      <top/>
      <bottom/>
      <diagonal/>
    </border>
    <border>
      <left style="thin">
        <color theme="0" tint="-0.14996795556505021"/>
      </left>
      <right/>
      <top style="thin">
        <color theme="0" tint="-0.14993743705557422"/>
      </top>
      <bottom style="thin">
        <color theme="0" tint="-0.14993743705557422"/>
      </bottom>
      <diagonal/>
    </border>
    <border>
      <left/>
      <right/>
      <top style="thin">
        <color theme="0" tint="-0.14993743705557422"/>
      </top>
      <bottom style="thin">
        <color theme="0" tint="-0.14993743705557422"/>
      </bottom>
      <diagonal/>
    </border>
    <border>
      <left style="thin">
        <color theme="0" tint="-0.14996795556505021"/>
      </left>
      <right/>
      <top style="thin">
        <color theme="0" tint="-0.14993743705557422"/>
      </top>
      <bottom style="thin">
        <color theme="0" tint="-0.14996795556505021"/>
      </bottom>
      <diagonal/>
    </border>
    <border>
      <left/>
      <right/>
      <top style="thin">
        <color theme="0" tint="-0.14993743705557422"/>
      </top>
      <bottom style="thin">
        <color theme="0" tint="-0.14996795556505021"/>
      </bottom>
      <diagonal/>
    </border>
    <border>
      <left style="thin">
        <color theme="0"/>
      </left>
      <right/>
      <top/>
      <bottom style="thin">
        <color theme="0" tint="-0.24994659260841701"/>
      </bottom>
      <diagonal/>
    </border>
    <border>
      <left style="thin">
        <color theme="0"/>
      </left>
      <right/>
      <top style="thin">
        <color theme="0" tint="-0.24994659260841701"/>
      </top>
      <bottom style="thin">
        <color theme="0" tint="-0.24994659260841701"/>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top/>
      <bottom/>
      <diagonal/>
    </border>
    <border>
      <left/>
      <right style="medium">
        <color rgb="FF000000"/>
      </right>
      <top/>
      <bottom/>
      <diagonal/>
    </border>
    <border>
      <left style="medium">
        <color rgb="FF000000"/>
      </left>
      <right/>
      <top style="thin">
        <color theme="0" tint="-0.14996795556505021"/>
      </top>
      <bottom/>
      <diagonal/>
    </border>
    <border>
      <left style="medium">
        <color rgb="FF000000"/>
      </left>
      <right/>
      <top style="thin">
        <color theme="0" tint="-0.14993743705557422"/>
      </top>
      <bottom style="thin">
        <color theme="0" tint="-0.14993743705557422"/>
      </bottom>
      <diagonal/>
    </border>
    <border>
      <left style="medium">
        <color rgb="FF000000"/>
      </left>
      <right/>
      <top/>
      <bottom style="thin">
        <color theme="0" tint="-0.14996795556505021"/>
      </bottom>
      <diagonal/>
    </border>
    <border>
      <left style="medium">
        <color rgb="FF000000"/>
      </left>
      <right/>
      <top style="thin">
        <color theme="0" tint="-0.14993743705557422"/>
      </top>
      <bottom style="thin">
        <color theme="0" tint="-0.14996795556505021"/>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style="thin">
        <color theme="0" tint="-0.14996795556505021"/>
      </top>
      <bottom style="medium">
        <color rgb="FF000000"/>
      </bottom>
      <diagonal/>
    </border>
    <border>
      <left style="thin">
        <color theme="0"/>
      </left>
      <right style="medium">
        <color rgb="FF000000"/>
      </right>
      <top style="medium">
        <color rgb="FF000000"/>
      </top>
      <bottom/>
      <diagonal/>
    </border>
    <border>
      <left style="thin">
        <color theme="0"/>
      </left>
      <right style="medium">
        <color rgb="FF000000"/>
      </right>
      <top/>
      <bottom style="medium">
        <color rgb="FF000000"/>
      </bottom>
      <diagonal/>
    </border>
    <border>
      <left style="medium">
        <color rgb="FF000000"/>
      </left>
      <right style="thin">
        <color theme="0"/>
      </right>
      <top style="medium">
        <color rgb="FF000000"/>
      </top>
      <bottom style="medium">
        <color rgb="FF000000"/>
      </bottom>
      <diagonal/>
    </border>
    <border>
      <left style="thin">
        <color theme="0"/>
      </left>
      <right/>
      <top style="medium">
        <color rgb="FF000000"/>
      </top>
      <bottom style="medium">
        <color rgb="FF000000"/>
      </bottom>
      <diagonal/>
    </border>
    <border>
      <left style="thin">
        <color theme="0"/>
      </left>
      <right/>
      <top style="thin">
        <color theme="0" tint="-0.24994659260841701"/>
      </top>
      <bottom/>
      <diagonal/>
    </border>
  </borders>
  <cellStyleXfs count="6">
    <xf numFmtId="0" fontId="0"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1" fillId="0" borderId="0"/>
    <xf numFmtId="0" fontId="14" fillId="0" borderId="0" applyNumberFormat="0" applyFill="0" applyBorder="0" applyAlignment="0" applyProtection="0"/>
  </cellStyleXfs>
  <cellXfs count="291">
    <xf numFmtId="0" fontId="0" fillId="0" borderId="0" xfId="0"/>
    <xf numFmtId="0" fontId="0" fillId="3" borderId="0" xfId="0" applyFill="1" applyAlignment="1">
      <alignment horizontal="left" vertical="center" indent="1"/>
    </xf>
    <xf numFmtId="0" fontId="0" fillId="3" borderId="0" xfId="0" applyFill="1" applyAlignment="1">
      <alignment horizontal="center" vertical="center"/>
    </xf>
    <xf numFmtId="9" fontId="0" fillId="6" borderId="0" xfId="1" applyFont="1" applyFill="1" applyAlignment="1">
      <alignment horizontal="left" vertical="center" indent="1"/>
    </xf>
    <xf numFmtId="9" fontId="0" fillId="7" borderId="0" xfId="1" applyFont="1" applyFill="1" applyAlignment="1">
      <alignment horizontal="left" vertical="center" indent="1"/>
    </xf>
    <xf numFmtId="9" fontId="0" fillId="9" borderId="0" xfId="1" applyFont="1" applyFill="1" applyAlignment="1">
      <alignment horizontal="left" vertical="center" indent="1"/>
    </xf>
    <xf numFmtId="9" fontId="3" fillId="8" borderId="0" xfId="1" applyFont="1" applyFill="1" applyAlignment="1">
      <alignment horizontal="left" vertical="center" indent="1"/>
    </xf>
    <xf numFmtId="0" fontId="0" fillId="5" borderId="5" xfId="0" applyFill="1" applyBorder="1" applyAlignment="1">
      <alignment horizontal="left" vertical="center" indent="1"/>
    </xf>
    <xf numFmtId="1" fontId="0" fillId="5" borderId="5" xfId="0" applyNumberFormat="1" applyFill="1" applyBorder="1" applyAlignment="1">
      <alignment horizontal="center" vertical="center"/>
    </xf>
    <xf numFmtId="0" fontId="0" fillId="5" borderId="6" xfId="0" applyFill="1" applyBorder="1" applyAlignment="1">
      <alignment horizontal="left" vertical="center" indent="1"/>
    </xf>
    <xf numFmtId="0" fontId="0" fillId="4" borderId="0" xfId="0" applyFill="1" applyAlignment="1">
      <alignment horizontal="left" vertical="center" indent="1"/>
    </xf>
    <xf numFmtId="1" fontId="0" fillId="4" borderId="0" xfId="0" applyNumberFormat="1" applyFill="1" applyAlignment="1">
      <alignment horizontal="center" vertical="center"/>
    </xf>
    <xf numFmtId="0" fontId="0" fillId="4" borderId="8" xfId="0" applyFill="1" applyBorder="1" applyAlignment="1">
      <alignment horizontal="left" vertical="center" indent="1"/>
    </xf>
    <xf numFmtId="1" fontId="0" fillId="3" borderId="0" xfId="0" applyNumberFormat="1" applyFill="1" applyAlignment="1">
      <alignment horizontal="center" vertical="center"/>
    </xf>
    <xf numFmtId="0" fontId="5" fillId="10" borderId="9" xfId="0" applyFont="1" applyFill="1" applyBorder="1" applyAlignment="1">
      <alignment horizontal="center" vertical="center" wrapText="1" readingOrder="1"/>
    </xf>
    <xf numFmtId="0" fontId="0" fillId="0" borderId="0" xfId="0" applyAlignment="1">
      <alignment horizontal="left" vertical="center" wrapText="1" indent="1" readingOrder="1"/>
    </xf>
    <xf numFmtId="0" fontId="0" fillId="0" borderId="8" xfId="0" applyBorder="1" applyAlignment="1">
      <alignment horizontal="left" vertical="center" wrapText="1" indent="1" readingOrder="1"/>
    </xf>
    <xf numFmtId="1" fontId="0" fillId="3" borderId="16" xfId="0" applyNumberFormat="1" applyFill="1" applyBorder="1" applyAlignment="1">
      <alignment horizontal="center" vertical="center"/>
    </xf>
    <xf numFmtId="0" fontId="0" fillId="3" borderId="11" xfId="0" applyFill="1" applyBorder="1" applyAlignment="1">
      <alignment horizontal="left" vertical="center" indent="1"/>
    </xf>
    <xf numFmtId="1" fontId="0" fillId="3" borderId="11" xfId="0" applyNumberFormat="1" applyFill="1" applyBorder="1" applyAlignment="1">
      <alignment horizontal="center" vertical="center"/>
    </xf>
    <xf numFmtId="0" fontId="5" fillId="10" borderId="12" xfId="0" applyFont="1" applyFill="1" applyBorder="1" applyAlignment="1">
      <alignment horizontal="center" vertical="center" wrapText="1" readingOrder="1"/>
    </xf>
    <xf numFmtId="0" fontId="0" fillId="0" borderId="11" xfId="0" applyBorder="1" applyAlignment="1">
      <alignment horizontal="left" vertical="center" wrapText="1" indent="1" readingOrder="1"/>
    </xf>
    <xf numFmtId="0" fontId="0" fillId="0" borderId="13" xfId="0" applyBorder="1" applyAlignment="1">
      <alignment horizontal="left" vertical="center" wrapText="1" indent="1" readingOrder="1"/>
    </xf>
    <xf numFmtId="0" fontId="5" fillId="10" borderId="14" xfId="0" applyFont="1" applyFill="1" applyBorder="1" applyAlignment="1">
      <alignment horizontal="center" vertical="center" wrapText="1" readingOrder="1"/>
    </xf>
    <xf numFmtId="0" fontId="0" fillId="3" borderId="16" xfId="0" applyFill="1" applyBorder="1" applyAlignment="1">
      <alignment horizontal="left" vertical="center" indent="1"/>
    </xf>
    <xf numFmtId="1" fontId="0" fillId="3" borderId="18" xfId="0" applyNumberFormat="1" applyFill="1" applyBorder="1" applyAlignment="1">
      <alignment horizontal="center" vertical="center"/>
    </xf>
    <xf numFmtId="0" fontId="0" fillId="0" borderId="0" xfId="0" applyAlignment="1">
      <alignment wrapText="1"/>
    </xf>
    <xf numFmtId="0" fontId="4" fillId="4" borderId="2" xfId="0" applyFont="1" applyFill="1" applyBorder="1" applyAlignment="1">
      <alignment horizontal="left" vertical="center" wrapText="1"/>
    </xf>
    <xf numFmtId="0" fontId="0" fillId="3" borderId="0" xfId="0" applyFill="1" applyAlignment="1">
      <alignment horizontal="left" vertical="center" wrapText="1"/>
    </xf>
    <xf numFmtId="9" fontId="3" fillId="2" borderId="0" xfId="1" applyFont="1" applyFill="1" applyAlignment="1">
      <alignment horizontal="left" vertical="center" wrapText="1"/>
    </xf>
    <xf numFmtId="9" fontId="3" fillId="2" borderId="0" xfId="1" applyFont="1" applyFill="1" applyBorder="1" applyAlignment="1">
      <alignment horizontal="left" vertical="center" wrapText="1"/>
    </xf>
    <xf numFmtId="0" fontId="0" fillId="5" borderId="4" xfId="0" applyFill="1" applyBorder="1" applyAlignment="1">
      <alignment horizontal="left" vertical="center" wrapText="1"/>
    </xf>
    <xf numFmtId="0" fontId="0" fillId="5" borderId="5" xfId="0" applyFill="1" applyBorder="1" applyAlignment="1">
      <alignment horizontal="left" vertical="center" wrapText="1"/>
    </xf>
    <xf numFmtId="0" fontId="0" fillId="3" borderId="7" xfId="0" applyFill="1" applyBorder="1" applyAlignment="1">
      <alignment horizontal="left" vertical="center" wrapText="1"/>
    </xf>
    <xf numFmtId="0" fontId="0" fillId="4" borderId="0" xfId="0" applyFill="1" applyAlignment="1">
      <alignment horizontal="left" vertical="center" wrapText="1"/>
    </xf>
    <xf numFmtId="0" fontId="0" fillId="3" borderId="15" xfId="0" applyFill="1" applyBorder="1" applyAlignment="1">
      <alignment horizontal="left" vertical="center" wrapText="1"/>
    </xf>
    <xf numFmtId="0" fontId="0" fillId="3" borderId="15" xfId="0" applyFill="1" applyBorder="1" applyAlignment="1">
      <alignment horizontal="left" vertical="center" wrapText="1" readingOrder="1"/>
    </xf>
    <xf numFmtId="0" fontId="0" fillId="3" borderId="10" xfId="0" applyFill="1" applyBorder="1" applyAlignment="1">
      <alignment horizontal="left" vertical="center" wrapText="1"/>
    </xf>
    <xf numFmtId="0" fontId="0" fillId="3" borderId="11" xfId="0" applyFill="1" applyBorder="1" applyAlignment="1">
      <alignment horizontal="left" vertical="center" wrapText="1"/>
    </xf>
    <xf numFmtId="0" fontId="0" fillId="3" borderId="10" xfId="0" applyFill="1" applyBorder="1" applyAlignment="1">
      <alignment horizontal="left" vertical="center" wrapText="1" readingOrder="1"/>
    </xf>
    <xf numFmtId="0" fontId="0" fillId="3" borderId="7" xfId="0" applyFill="1" applyBorder="1" applyAlignment="1">
      <alignment horizontal="left" vertical="center" wrapText="1" readingOrder="1"/>
    </xf>
    <xf numFmtId="0" fontId="0" fillId="3" borderId="17" xfId="0" applyFill="1" applyBorder="1" applyAlignment="1">
      <alignment horizontal="left" vertical="center" wrapText="1" readingOrder="1"/>
    </xf>
    <xf numFmtId="1" fontId="3" fillId="11" borderId="0" xfId="0" applyNumberFormat="1" applyFont="1" applyFill="1" applyAlignment="1">
      <alignment horizontal="center" vertical="center"/>
    </xf>
    <xf numFmtId="0" fontId="0" fillId="3" borderId="0" xfId="0" applyFill="1" applyAlignment="1">
      <alignment wrapText="1"/>
    </xf>
    <xf numFmtId="0" fontId="0" fillId="3" borderId="0" xfId="0" applyFill="1"/>
    <xf numFmtId="0" fontId="0" fillId="3" borderId="5" xfId="0" applyFill="1" applyBorder="1" applyAlignment="1">
      <alignment horizontal="left" vertical="center" indent="1"/>
    </xf>
    <xf numFmtId="0" fontId="0" fillId="3" borderId="0" xfId="0" applyFill="1" applyAlignment="1">
      <alignment horizontal="left" vertical="center"/>
    </xf>
    <xf numFmtId="0" fontId="0" fillId="5" borderId="4" xfId="0" applyFill="1" applyBorder="1" applyAlignment="1">
      <alignment horizontal="left" vertical="center"/>
    </xf>
    <xf numFmtId="0" fontId="0" fillId="3" borderId="7" xfId="0" applyFill="1" applyBorder="1" applyAlignment="1">
      <alignment horizontal="left" vertical="center"/>
    </xf>
    <xf numFmtId="0" fontId="7" fillId="3" borderId="0" xfId="0" applyFont="1" applyFill="1"/>
    <xf numFmtId="0" fontId="7" fillId="4" borderId="1" xfId="0" applyFont="1" applyFill="1" applyBorder="1" applyAlignment="1">
      <alignment horizontal="left" vertical="center" wrapText="1"/>
    </xf>
    <xf numFmtId="0" fontId="0" fillId="4" borderId="0" xfId="0" applyFill="1" applyAlignment="1">
      <alignment horizontal="left" vertical="center"/>
    </xf>
    <xf numFmtId="0" fontId="0" fillId="3" borderId="7" xfId="0" applyFill="1" applyBorder="1" applyAlignment="1">
      <alignment horizontal="left" vertical="center" readingOrder="1"/>
    </xf>
    <xf numFmtId="0" fontId="0" fillId="4" borderId="2" xfId="0" applyFill="1" applyBorder="1" applyAlignment="1">
      <alignment horizontal="left" vertical="center"/>
    </xf>
    <xf numFmtId="9" fontId="3" fillId="2" borderId="0" xfId="1" applyFont="1" applyFill="1" applyBorder="1" applyAlignment="1">
      <alignment horizontal="left" vertical="center"/>
    </xf>
    <xf numFmtId="0" fontId="0" fillId="5" borderId="5" xfId="0" applyFill="1" applyBorder="1" applyAlignment="1">
      <alignment horizontal="left" vertical="center"/>
    </xf>
    <xf numFmtId="0" fontId="0" fillId="3" borderId="15" xfId="0" applyFill="1" applyBorder="1" applyAlignment="1">
      <alignment horizontal="left" vertical="center"/>
    </xf>
    <xf numFmtId="0" fontId="0" fillId="3" borderId="15" xfId="0" applyFill="1" applyBorder="1" applyAlignment="1">
      <alignment horizontal="left" vertical="center" readingOrder="1"/>
    </xf>
    <xf numFmtId="0" fontId="0" fillId="3" borderId="10" xfId="0" applyFill="1" applyBorder="1" applyAlignment="1">
      <alignment horizontal="left" vertical="center" readingOrder="1"/>
    </xf>
    <xf numFmtId="0" fontId="0" fillId="3" borderId="17" xfId="0" applyFill="1" applyBorder="1" applyAlignment="1">
      <alignment horizontal="left" vertical="center" readingOrder="1"/>
    </xf>
    <xf numFmtId="9" fontId="3" fillId="2" borderId="0" xfId="1" applyFont="1" applyFill="1" applyAlignment="1">
      <alignment horizontal="left" vertical="center"/>
    </xf>
    <xf numFmtId="0" fontId="0" fillId="3" borderId="11" xfId="0" applyFill="1" applyBorder="1" applyAlignment="1">
      <alignment horizontal="left" vertical="center"/>
    </xf>
    <xf numFmtId="0" fontId="0" fillId="3" borderId="10" xfId="0" applyFill="1" applyBorder="1" applyAlignment="1">
      <alignment horizontal="left" vertical="center"/>
    </xf>
    <xf numFmtId="49" fontId="3" fillId="11" borderId="0" xfId="0" applyNumberFormat="1" applyFont="1" applyFill="1" applyAlignment="1">
      <alignment horizontal="center" vertical="center"/>
    </xf>
    <xf numFmtId="0" fontId="8" fillId="3" borderId="0" xfId="0" applyFont="1" applyFill="1" applyAlignment="1">
      <alignment wrapText="1"/>
    </xf>
    <xf numFmtId="0" fontId="8" fillId="4" borderId="1" xfId="0" applyFont="1" applyFill="1" applyBorder="1" applyAlignment="1">
      <alignment horizontal="left" vertical="center"/>
    </xf>
    <xf numFmtId="0" fontId="9" fillId="4" borderId="2" xfId="0" applyFont="1" applyFill="1" applyBorder="1" applyAlignment="1">
      <alignment horizontal="left" vertical="center"/>
    </xf>
    <xf numFmtId="0" fontId="8" fillId="4" borderId="2" xfId="0" applyFont="1" applyFill="1" applyBorder="1" applyAlignment="1">
      <alignment horizontal="left" vertical="center" wrapText="1"/>
    </xf>
    <xf numFmtId="0" fontId="8" fillId="4" borderId="2" xfId="0" applyFont="1" applyFill="1" applyBorder="1" applyAlignment="1">
      <alignment horizontal="left" vertical="center" indent="1"/>
    </xf>
    <xf numFmtId="0" fontId="8" fillId="4" borderId="2" xfId="0" applyFont="1" applyFill="1" applyBorder="1" applyAlignment="1">
      <alignment horizontal="center" vertical="center"/>
    </xf>
    <xf numFmtId="14" fontId="8" fillId="4" borderId="3" xfId="0" applyNumberFormat="1" applyFont="1" applyFill="1" applyBorder="1" applyAlignment="1">
      <alignment horizontal="center" vertical="center"/>
    </xf>
    <xf numFmtId="0" fontId="8" fillId="3" borderId="0" xfId="0" applyFont="1" applyFill="1"/>
    <xf numFmtId="0" fontId="8" fillId="0" borderId="0" xfId="0" applyFont="1"/>
    <xf numFmtId="49" fontId="0" fillId="3" borderId="0" xfId="0" applyNumberFormat="1" applyFill="1" applyAlignment="1">
      <alignment horizontal="left" vertical="center" wrapText="1"/>
    </xf>
    <xf numFmtId="49" fontId="8" fillId="4" borderId="2" xfId="0" applyNumberFormat="1" applyFont="1" applyFill="1" applyBorder="1" applyAlignment="1">
      <alignment horizontal="left" vertical="center" wrapText="1"/>
    </xf>
    <xf numFmtId="49" fontId="0" fillId="0" borderId="0" xfId="0" applyNumberFormat="1" applyAlignment="1">
      <alignment horizontal="left" wrapText="1"/>
    </xf>
    <xf numFmtId="49" fontId="3" fillId="11" borderId="0" xfId="0" applyNumberFormat="1" applyFont="1" applyFill="1" applyAlignment="1">
      <alignment horizontal="left" vertical="center" wrapText="1"/>
    </xf>
    <xf numFmtId="49" fontId="0" fillId="5" borderId="5" xfId="0" applyNumberFormat="1" applyFill="1" applyBorder="1" applyAlignment="1">
      <alignment horizontal="left" vertical="center" wrapText="1"/>
    </xf>
    <xf numFmtId="49" fontId="0" fillId="4" borderId="0" xfId="0" applyNumberFormat="1" applyFill="1" applyAlignment="1">
      <alignment horizontal="left" vertical="center" wrapText="1"/>
    </xf>
    <xf numFmtId="49" fontId="0" fillId="3" borderId="0" xfId="0" applyNumberFormat="1" applyFill="1" applyAlignment="1">
      <alignment horizontal="left" wrapText="1"/>
    </xf>
    <xf numFmtId="49" fontId="0" fillId="5" borderId="0" xfId="0" applyNumberFormat="1" applyFill="1" applyAlignment="1">
      <alignment horizontal="left" vertical="center" wrapText="1"/>
    </xf>
    <xf numFmtId="49" fontId="0" fillId="12" borderId="19" xfId="0" applyNumberFormat="1" applyFill="1" applyBorder="1" applyAlignment="1">
      <alignment horizontal="left" vertical="center" wrapText="1"/>
    </xf>
    <xf numFmtId="49" fontId="0" fillId="12" borderId="20" xfId="0" applyNumberFormat="1" applyFill="1" applyBorder="1" applyAlignment="1">
      <alignment horizontal="left" vertical="center" wrapText="1"/>
    </xf>
    <xf numFmtId="0" fontId="10" fillId="10" borderId="9" xfId="0" applyFont="1" applyFill="1" applyBorder="1" applyAlignment="1">
      <alignment horizontal="center" vertical="center" wrapText="1" readingOrder="1"/>
    </xf>
    <xf numFmtId="0" fontId="10" fillId="10" borderId="14" xfId="0" applyFont="1" applyFill="1" applyBorder="1" applyAlignment="1">
      <alignment horizontal="center" vertical="center" wrapText="1" readingOrder="1"/>
    </xf>
    <xf numFmtId="0" fontId="11" fillId="4" borderId="0" xfId="0" applyFont="1" applyFill="1" applyAlignment="1">
      <alignment horizontal="left" vertical="center" indent="1"/>
    </xf>
    <xf numFmtId="0" fontId="10" fillId="10" borderId="12" xfId="0" applyFont="1" applyFill="1" applyBorder="1" applyAlignment="1">
      <alignment horizontal="center" vertical="center" wrapText="1" readingOrder="1"/>
    </xf>
    <xf numFmtId="0" fontId="7" fillId="13" borderId="2" xfId="0" applyFont="1" applyFill="1" applyBorder="1" applyAlignment="1">
      <alignment vertical="center"/>
    </xf>
    <xf numFmtId="0" fontId="7" fillId="4" borderId="2" xfId="0" applyFont="1" applyFill="1" applyBorder="1" applyAlignment="1">
      <alignment vertical="center"/>
    </xf>
    <xf numFmtId="0" fontId="12" fillId="10" borderId="9" xfId="0" applyFont="1" applyFill="1" applyBorder="1" applyAlignment="1">
      <alignment horizontal="center" vertical="center" wrapText="1" readingOrder="1"/>
    </xf>
    <xf numFmtId="0" fontId="13" fillId="14" borderId="21" xfId="0" applyFont="1" applyFill="1" applyBorder="1"/>
    <xf numFmtId="0" fontId="13" fillId="14" borderId="22" xfId="0" applyFont="1" applyFill="1" applyBorder="1"/>
    <xf numFmtId="0" fontId="13" fillId="14" borderId="23" xfId="0" applyFont="1" applyFill="1" applyBorder="1"/>
    <xf numFmtId="0" fontId="7" fillId="13" borderId="24" xfId="0" applyFont="1" applyFill="1" applyBorder="1" applyAlignment="1">
      <alignment vertical="center"/>
    </xf>
    <xf numFmtId="0" fontId="7" fillId="4" borderId="25" xfId="0" applyFont="1" applyFill="1" applyBorder="1" applyAlignment="1">
      <alignment vertical="center"/>
    </xf>
    <xf numFmtId="0" fontId="0" fillId="3" borderId="26" xfId="0" applyFill="1" applyBorder="1" applyAlignment="1">
      <alignment horizontal="left" vertical="center" indent="1"/>
    </xf>
    <xf numFmtId="0" fontId="0" fillId="0" borderId="27" xfId="0" applyBorder="1"/>
    <xf numFmtId="1" fontId="3" fillId="11" borderId="26" xfId="0" applyNumberFormat="1" applyFont="1" applyFill="1" applyBorder="1" applyAlignment="1">
      <alignment horizontal="center" vertical="center"/>
    </xf>
    <xf numFmtId="1" fontId="0" fillId="5" borderId="28" xfId="0" applyNumberFormat="1" applyFill="1" applyBorder="1" applyAlignment="1">
      <alignment horizontal="center" vertical="center"/>
    </xf>
    <xf numFmtId="1" fontId="0" fillId="4" borderId="26" xfId="0" applyNumberFormat="1" applyFill="1" applyBorder="1" applyAlignment="1">
      <alignment horizontal="center" vertical="center"/>
    </xf>
    <xf numFmtId="1" fontId="0" fillId="3" borderId="26" xfId="0" applyNumberFormat="1" applyFill="1" applyBorder="1" applyAlignment="1">
      <alignment horizontal="center" vertical="center"/>
    </xf>
    <xf numFmtId="1" fontId="0" fillId="3" borderId="29" xfId="0" applyNumberFormat="1" applyFill="1" applyBorder="1" applyAlignment="1">
      <alignment horizontal="center" vertical="center"/>
    </xf>
    <xf numFmtId="1" fontId="0" fillId="3" borderId="30" xfId="0" applyNumberFormat="1" applyFill="1" applyBorder="1" applyAlignment="1">
      <alignment horizontal="center" vertical="center"/>
    </xf>
    <xf numFmtId="1" fontId="0" fillId="3" borderId="31" xfId="0" applyNumberFormat="1" applyFill="1" applyBorder="1" applyAlignment="1">
      <alignment horizontal="center" vertical="center"/>
    </xf>
    <xf numFmtId="0" fontId="0" fillId="3" borderId="26" xfId="0" applyFill="1" applyBorder="1"/>
    <xf numFmtId="0" fontId="0" fillId="0" borderId="26" xfId="0" applyBorder="1"/>
    <xf numFmtId="0" fontId="0" fillId="0" borderId="0" xfId="0" applyAlignment="1">
      <alignment horizontal="center" vertical="center"/>
    </xf>
    <xf numFmtId="9" fontId="3" fillId="0" borderId="0" xfId="1" applyFont="1" applyFill="1" applyBorder="1" applyAlignment="1">
      <alignment horizontal="left" vertical="center" wrapText="1"/>
    </xf>
    <xf numFmtId="0" fontId="0" fillId="0" borderId="5" xfId="0" applyBorder="1" applyAlignment="1">
      <alignment horizontal="left" vertical="center" indent="1"/>
    </xf>
    <xf numFmtId="0" fontId="0" fillId="0" borderId="0" xfId="0" applyAlignment="1">
      <alignment horizontal="left" vertical="center" indent="1"/>
    </xf>
    <xf numFmtId="0" fontId="12" fillId="0" borderId="0" xfId="0" applyFont="1" applyAlignment="1">
      <alignment horizontal="center" vertical="center" wrapText="1" readingOrder="1"/>
    </xf>
    <xf numFmtId="0" fontId="2" fillId="3" borderId="0" xfId="2" applyFill="1" applyAlignment="1">
      <alignment wrapText="1"/>
    </xf>
    <xf numFmtId="0" fontId="2" fillId="0" borderId="0" xfId="2"/>
    <xf numFmtId="0" fontId="2" fillId="0" borderId="0" xfId="2" applyAlignment="1">
      <alignment wrapText="1"/>
    </xf>
    <xf numFmtId="49" fontId="2" fillId="0" borderId="0" xfId="2" applyNumberFormat="1" applyAlignment="1">
      <alignment horizontal="left" wrapText="1"/>
    </xf>
    <xf numFmtId="0" fontId="2" fillId="3" borderId="0" xfId="2" applyFill="1"/>
    <xf numFmtId="0" fontId="8" fillId="3" borderId="0" xfId="2" applyFont="1" applyFill="1" applyAlignment="1">
      <alignment wrapText="1"/>
    </xf>
    <xf numFmtId="0" fontId="8" fillId="4" borderId="1" xfId="2" applyFont="1" applyFill="1" applyBorder="1" applyAlignment="1">
      <alignment horizontal="left" vertical="center"/>
    </xf>
    <xf numFmtId="0" fontId="9" fillId="4" borderId="2" xfId="2" applyFont="1" applyFill="1" applyBorder="1" applyAlignment="1">
      <alignment horizontal="left" vertical="center"/>
    </xf>
    <xf numFmtId="0" fontId="8" fillId="4" borderId="2" xfId="2" applyFont="1" applyFill="1" applyBorder="1" applyAlignment="1">
      <alignment horizontal="left" vertical="center" wrapText="1"/>
    </xf>
    <xf numFmtId="0" fontId="8" fillId="4" borderId="2" xfId="2" applyFont="1" applyFill="1" applyBorder="1" applyAlignment="1">
      <alignment horizontal="left" vertical="center" indent="1"/>
    </xf>
    <xf numFmtId="0" fontId="8" fillId="4" borderId="2" xfId="2" applyFont="1" applyFill="1" applyBorder="1" applyAlignment="1">
      <alignment horizontal="center" vertical="center"/>
    </xf>
    <xf numFmtId="49" fontId="8" fillId="4" borderId="2" xfId="2" applyNumberFormat="1" applyFont="1" applyFill="1" applyBorder="1" applyAlignment="1">
      <alignment horizontal="left" vertical="center" wrapText="1"/>
    </xf>
    <xf numFmtId="14" fontId="8" fillId="4" borderId="3" xfId="2" applyNumberFormat="1" applyFont="1" applyFill="1" applyBorder="1" applyAlignment="1">
      <alignment horizontal="center" vertical="center"/>
    </xf>
    <xf numFmtId="0" fontId="8" fillId="3" borderId="0" xfId="2" applyFont="1" applyFill="1"/>
    <xf numFmtId="0" fontId="8" fillId="0" borderId="0" xfId="2" applyFont="1"/>
    <xf numFmtId="0" fontId="2" fillId="3" borderId="0" xfId="2" applyFill="1" applyAlignment="1">
      <alignment horizontal="left" vertical="center"/>
    </xf>
    <xf numFmtId="0" fontId="2" fillId="3" borderId="0" xfId="2" applyFill="1" applyAlignment="1">
      <alignment horizontal="left" vertical="center" wrapText="1"/>
    </xf>
    <xf numFmtId="0" fontId="2" fillId="3" borderId="0" xfId="2" applyFill="1" applyAlignment="1">
      <alignment horizontal="left" vertical="center" indent="1"/>
    </xf>
    <xf numFmtId="0" fontId="2" fillId="3" borderId="0" xfId="2" applyFill="1" applyAlignment="1">
      <alignment horizontal="center" vertical="center"/>
    </xf>
    <xf numFmtId="49" fontId="2" fillId="3" borderId="0" xfId="2" applyNumberFormat="1" applyFill="1" applyAlignment="1">
      <alignment horizontal="left" vertical="center" wrapText="1"/>
    </xf>
    <xf numFmtId="9" fontId="3" fillId="2" borderId="0" xfId="3" applyFont="1" applyFill="1" applyAlignment="1">
      <alignment horizontal="left" vertical="center"/>
    </xf>
    <xf numFmtId="9" fontId="3" fillId="2" borderId="0" xfId="3" applyFont="1" applyFill="1" applyBorder="1" applyAlignment="1">
      <alignment horizontal="left" vertical="center" wrapText="1"/>
    </xf>
    <xf numFmtId="49" fontId="3" fillId="11" borderId="0" xfId="2" applyNumberFormat="1" applyFont="1" applyFill="1" applyAlignment="1">
      <alignment horizontal="center" vertical="center"/>
    </xf>
    <xf numFmtId="9" fontId="0" fillId="6" borderId="0" xfId="3" applyFont="1" applyFill="1" applyAlignment="1">
      <alignment horizontal="left" vertical="center" indent="1"/>
    </xf>
    <xf numFmtId="9" fontId="0" fillId="7" borderId="0" xfId="3" applyFont="1" applyFill="1" applyAlignment="1">
      <alignment horizontal="left" vertical="center" indent="1"/>
    </xf>
    <xf numFmtId="9" fontId="0" fillId="9" borderId="0" xfId="3" applyFont="1" applyFill="1" applyAlignment="1">
      <alignment horizontal="left" vertical="center" indent="1"/>
    </xf>
    <xf numFmtId="9" fontId="3" fillId="8" borderId="0" xfId="3" applyFont="1" applyFill="1" applyAlignment="1">
      <alignment horizontal="left" vertical="center" indent="1"/>
    </xf>
    <xf numFmtId="0" fontId="2" fillId="5" borderId="4" xfId="2" applyFill="1" applyBorder="1" applyAlignment="1">
      <alignment horizontal="left" vertical="center"/>
    </xf>
    <xf numFmtId="0" fontId="2" fillId="5" borderId="5" xfId="2" applyFill="1" applyBorder="1" applyAlignment="1">
      <alignment horizontal="left" vertical="center"/>
    </xf>
    <xf numFmtId="0" fontId="2" fillId="5" borderId="5" xfId="2" applyFill="1" applyBorder="1" applyAlignment="1">
      <alignment horizontal="left" vertical="center" wrapText="1"/>
    </xf>
    <xf numFmtId="1" fontId="2" fillId="5" borderId="5" xfId="2" applyNumberFormat="1" applyFill="1" applyBorder="1" applyAlignment="1">
      <alignment horizontal="center" vertical="center"/>
    </xf>
    <xf numFmtId="0" fontId="2" fillId="5" borderId="5" xfId="2" applyFill="1" applyBorder="1" applyAlignment="1">
      <alignment horizontal="left" vertical="center" indent="1"/>
    </xf>
    <xf numFmtId="0" fontId="2" fillId="5" borderId="6" xfId="2" applyFill="1" applyBorder="1" applyAlignment="1">
      <alignment horizontal="left" vertical="center" indent="1"/>
    </xf>
    <xf numFmtId="0" fontId="2" fillId="3" borderId="7" xfId="2" applyFill="1" applyBorder="1" applyAlignment="1">
      <alignment horizontal="left" vertical="center"/>
    </xf>
    <xf numFmtId="0" fontId="2" fillId="4" borderId="0" xfId="2" applyFill="1" applyAlignment="1">
      <alignment horizontal="left" vertical="center"/>
    </xf>
    <xf numFmtId="0" fontId="2" fillId="4" borderId="0" xfId="2" applyFill="1" applyAlignment="1">
      <alignment horizontal="left" vertical="center" wrapText="1"/>
    </xf>
    <xf numFmtId="1" fontId="2" fillId="4" borderId="0" xfId="2" applyNumberFormat="1" applyFill="1" applyAlignment="1">
      <alignment horizontal="center" vertical="center"/>
    </xf>
    <xf numFmtId="0" fontId="2" fillId="4" borderId="0" xfId="2" applyFill="1" applyAlignment="1">
      <alignment horizontal="left" vertical="center" indent="1"/>
    </xf>
    <xf numFmtId="0" fontId="2" fillId="4" borderId="8" xfId="2" applyFill="1" applyBorder="1" applyAlignment="1">
      <alignment horizontal="left" vertical="center" indent="1"/>
    </xf>
    <xf numFmtId="0" fontId="2" fillId="3" borderId="7" xfId="2" applyFill="1" applyBorder="1" applyAlignment="1">
      <alignment horizontal="left" vertical="center" wrapText="1"/>
    </xf>
    <xf numFmtId="1" fontId="2" fillId="3" borderId="0" xfId="2" applyNumberFormat="1" applyFill="1" applyAlignment="1">
      <alignment horizontal="center" vertical="center"/>
    </xf>
    <xf numFmtId="0" fontId="5" fillId="10" borderId="9" xfId="2" applyFont="1" applyFill="1" applyBorder="1" applyAlignment="1">
      <alignment horizontal="center" vertical="center" wrapText="1" readingOrder="1"/>
    </xf>
    <xf numFmtId="0" fontId="2" fillId="0" borderId="0" xfId="2" applyAlignment="1">
      <alignment horizontal="left" vertical="center" wrapText="1" indent="1" readingOrder="1"/>
    </xf>
    <xf numFmtId="0" fontId="2" fillId="0" borderId="8" xfId="2" applyBorder="1" applyAlignment="1">
      <alignment horizontal="left" vertical="center" wrapText="1" indent="1" readingOrder="1"/>
    </xf>
    <xf numFmtId="0" fontId="2" fillId="3" borderId="15" xfId="2" applyFill="1" applyBorder="1" applyAlignment="1">
      <alignment horizontal="left" vertical="center" wrapText="1"/>
    </xf>
    <xf numFmtId="0" fontId="2" fillId="3" borderId="15" xfId="2" applyFill="1" applyBorder="1" applyAlignment="1">
      <alignment horizontal="left" vertical="center" wrapText="1" readingOrder="1"/>
    </xf>
    <xf numFmtId="0" fontId="2" fillId="3" borderId="10" xfId="2" applyFill="1" applyBorder="1" applyAlignment="1">
      <alignment horizontal="left" vertical="center"/>
    </xf>
    <xf numFmtId="0" fontId="2" fillId="3" borderId="11" xfId="2" applyFill="1" applyBorder="1" applyAlignment="1">
      <alignment horizontal="left" vertical="center"/>
    </xf>
    <xf numFmtId="0" fontId="2" fillId="3" borderId="10" xfId="2" applyFill="1" applyBorder="1" applyAlignment="1">
      <alignment horizontal="left" vertical="center" wrapText="1" readingOrder="1"/>
    </xf>
    <xf numFmtId="0" fontId="2" fillId="3" borderId="11" xfId="2" applyFill="1" applyBorder="1" applyAlignment="1">
      <alignment horizontal="left" vertical="center" indent="1"/>
    </xf>
    <xf numFmtId="0" fontId="5" fillId="10" borderId="12" xfId="2" applyFont="1" applyFill="1" applyBorder="1" applyAlignment="1">
      <alignment horizontal="center" vertical="center" wrapText="1" readingOrder="1"/>
    </xf>
    <xf numFmtId="0" fontId="2" fillId="0" borderId="11" xfId="2" applyBorder="1" applyAlignment="1">
      <alignment horizontal="left" vertical="center" wrapText="1" indent="1" readingOrder="1"/>
    </xf>
    <xf numFmtId="0" fontId="2" fillId="0" borderId="13" xfId="2" applyBorder="1" applyAlignment="1">
      <alignment horizontal="left" vertical="center" wrapText="1" indent="1" readingOrder="1"/>
    </xf>
    <xf numFmtId="0" fontId="2" fillId="3" borderId="7" xfId="2" applyFill="1" applyBorder="1" applyAlignment="1">
      <alignment horizontal="left" vertical="center" wrapText="1" readingOrder="1"/>
    </xf>
    <xf numFmtId="0" fontId="5" fillId="10" borderId="14" xfId="2" applyFont="1" applyFill="1" applyBorder="1" applyAlignment="1">
      <alignment horizontal="center" vertical="center" wrapText="1" readingOrder="1"/>
    </xf>
    <xf numFmtId="0" fontId="2" fillId="3" borderId="16" xfId="2" applyFill="1" applyBorder="1" applyAlignment="1">
      <alignment horizontal="left" vertical="center" indent="1"/>
    </xf>
    <xf numFmtId="0" fontId="2" fillId="3" borderId="17" xfId="2" applyFill="1" applyBorder="1" applyAlignment="1">
      <alignment horizontal="left" vertical="center" wrapText="1" readingOrder="1"/>
    </xf>
    <xf numFmtId="49" fontId="2" fillId="3" borderId="0" xfId="2" applyNumberFormat="1" applyFill="1" applyAlignment="1">
      <alignment horizontal="left" wrapText="1"/>
    </xf>
    <xf numFmtId="0" fontId="0" fillId="0" borderId="27" xfId="0" applyBorder="1" applyAlignment="1">
      <alignment wrapText="1"/>
    </xf>
    <xf numFmtId="0" fontId="0" fillId="15" borderId="27" xfId="0" applyFill="1" applyBorder="1" applyAlignment="1">
      <alignment wrapText="1"/>
    </xf>
    <xf numFmtId="0" fontId="14" fillId="3" borderId="0" xfId="5" applyFill="1" applyAlignment="1">
      <alignment wrapText="1"/>
    </xf>
    <xf numFmtId="0" fontId="13" fillId="14" borderId="22" xfId="0" applyFont="1" applyFill="1" applyBorder="1" applyAlignment="1">
      <alignment wrapText="1"/>
    </xf>
    <xf numFmtId="0" fontId="7" fillId="13" borderId="2" xfId="0" applyFont="1" applyFill="1" applyBorder="1" applyAlignment="1">
      <alignment vertical="center" wrapText="1"/>
    </xf>
    <xf numFmtId="0" fontId="0" fillId="0" borderId="0" xfId="0" applyAlignment="1">
      <alignment horizontal="center" vertical="center" wrapText="1"/>
    </xf>
    <xf numFmtId="0" fontId="0" fillId="0" borderId="5" xfId="0" applyBorder="1" applyAlignment="1">
      <alignment horizontal="left" vertical="center" wrapText="1"/>
    </xf>
    <xf numFmtId="0" fontId="0" fillId="0" borderId="0" xfId="0" applyAlignment="1">
      <alignment horizontal="left" vertical="center" wrapText="1"/>
    </xf>
    <xf numFmtId="0" fontId="15" fillId="0" borderId="0" xfId="0" applyFont="1"/>
    <xf numFmtId="0" fontId="15" fillId="3" borderId="0" xfId="0" applyFont="1" applyFill="1"/>
    <xf numFmtId="2" fontId="3" fillId="11" borderId="0" xfId="0" applyNumberFormat="1" applyFont="1" applyFill="1" applyAlignment="1">
      <alignment horizontal="center" vertical="center"/>
    </xf>
    <xf numFmtId="0" fontId="12" fillId="10" borderId="14" xfId="0" applyFont="1" applyFill="1" applyBorder="1" applyAlignment="1">
      <alignment horizontal="center" vertical="center" wrapText="1" readingOrder="1"/>
    </xf>
    <xf numFmtId="1" fontId="3" fillId="2" borderId="0" xfId="1" applyNumberFormat="1" applyFont="1" applyFill="1" applyBorder="1" applyAlignment="1">
      <alignment horizontal="left" vertical="center" wrapText="1"/>
    </xf>
    <xf numFmtId="1" fontId="0" fillId="3" borderId="0" xfId="0" applyNumberFormat="1" applyFill="1" applyAlignment="1">
      <alignment horizontal="left" vertical="center" indent="1"/>
    </xf>
    <xf numFmtId="1" fontId="0" fillId="4" borderId="0" xfId="0" applyNumberFormat="1" applyFill="1" applyAlignment="1">
      <alignment horizontal="center" vertical="center" indent="1"/>
    </xf>
    <xf numFmtId="1" fontId="0" fillId="0" borderId="0" xfId="0" applyNumberFormat="1" applyAlignment="1">
      <alignment horizontal="center"/>
    </xf>
    <xf numFmtId="0" fontId="0" fillId="3" borderId="0" xfId="0" applyFill="1" applyAlignment="1">
      <alignment horizontal="right" vertical="center"/>
    </xf>
    <xf numFmtId="1" fontId="11" fillId="0" borderId="0" xfId="0" applyNumberFormat="1" applyFont="1" applyAlignment="1">
      <alignment horizontal="center" vertical="center"/>
    </xf>
    <xf numFmtId="1" fontId="0" fillId="0" borderId="0" xfId="0" applyNumberFormat="1"/>
    <xf numFmtId="1" fontId="11" fillId="0" borderId="32" xfId="0" applyNumberFormat="1" applyFont="1" applyBorder="1" applyAlignment="1">
      <alignment horizontal="center" vertical="center"/>
    </xf>
    <xf numFmtId="0" fontId="0" fillId="16" borderId="4" xfId="0" applyFill="1" applyBorder="1" applyAlignment="1">
      <alignment horizontal="left" vertical="center"/>
    </xf>
    <xf numFmtId="0" fontId="0" fillId="16" borderId="5" xfId="0" applyFill="1" applyBorder="1" applyAlignment="1">
      <alignment horizontal="left" vertical="center" wrapText="1"/>
    </xf>
    <xf numFmtId="0" fontId="0" fillId="16" borderId="5" xfId="0" applyFill="1" applyBorder="1" applyAlignment="1">
      <alignment horizontal="left" vertical="center"/>
    </xf>
    <xf numFmtId="0" fontId="0" fillId="16" borderId="5" xfId="0" applyFill="1" applyBorder="1" applyAlignment="1">
      <alignment horizontal="left" vertical="center" indent="1"/>
    </xf>
    <xf numFmtId="1" fontId="0" fillId="16" borderId="5" xfId="0" applyNumberFormat="1" applyFill="1" applyBorder="1" applyAlignment="1">
      <alignment horizontal="center" vertical="center"/>
    </xf>
    <xf numFmtId="0" fontId="2" fillId="16" borderId="5" xfId="2" applyFill="1" applyBorder="1" applyAlignment="1">
      <alignment horizontal="left" vertical="center" indent="1"/>
    </xf>
    <xf numFmtId="1" fontId="3" fillId="16" borderId="0" xfId="0" applyNumberFormat="1" applyFont="1" applyFill="1" applyAlignment="1">
      <alignment horizontal="center" vertical="center"/>
    </xf>
    <xf numFmtId="1" fontId="0" fillId="16" borderId="0" xfId="0" applyNumberFormat="1" applyFill="1" applyAlignment="1">
      <alignment horizontal="center"/>
    </xf>
    <xf numFmtId="0" fontId="0" fillId="16" borderId="0" xfId="0" applyFill="1"/>
    <xf numFmtId="1" fontId="11" fillId="16" borderId="0" xfId="0" applyNumberFormat="1" applyFont="1" applyFill="1" applyAlignment="1">
      <alignment horizontal="center" vertical="center"/>
    </xf>
    <xf numFmtId="1" fontId="0" fillId="16" borderId="0" xfId="0" applyNumberFormat="1" applyFill="1"/>
    <xf numFmtId="1" fontId="11" fillId="16" borderId="32" xfId="0" applyNumberFormat="1" applyFont="1" applyFill="1" applyBorder="1" applyAlignment="1">
      <alignment horizontal="center" vertical="center"/>
    </xf>
    <xf numFmtId="0" fontId="0" fillId="17" borderId="0" xfId="0" applyFill="1" applyAlignment="1">
      <alignment horizontal="left" vertical="center"/>
    </xf>
    <xf numFmtId="0" fontId="0" fillId="17" borderId="0" xfId="0" applyFill="1" applyAlignment="1">
      <alignment horizontal="left" vertical="center" indent="1"/>
    </xf>
    <xf numFmtId="1" fontId="0" fillId="17" borderId="0" xfId="0" applyNumberFormat="1" applyFill="1" applyAlignment="1">
      <alignment horizontal="center" vertical="center"/>
    </xf>
    <xf numFmtId="0" fontId="2" fillId="17" borderId="0" xfId="2" applyFill="1" applyAlignment="1">
      <alignment horizontal="left" vertical="center" indent="1"/>
    </xf>
    <xf numFmtId="1" fontId="3" fillId="17" borderId="0" xfId="0" applyNumberFormat="1" applyFont="1" applyFill="1" applyAlignment="1">
      <alignment horizontal="center" vertical="center"/>
    </xf>
    <xf numFmtId="1" fontId="0" fillId="17" borderId="0" xfId="0" applyNumberFormat="1" applyFill="1" applyAlignment="1">
      <alignment horizontal="center"/>
    </xf>
    <xf numFmtId="0" fontId="0" fillId="17" borderId="0" xfId="0" applyFill="1"/>
    <xf numFmtId="1" fontId="11" fillId="17" borderId="0" xfId="0" applyNumberFormat="1" applyFont="1" applyFill="1" applyAlignment="1">
      <alignment horizontal="center" vertical="center"/>
    </xf>
    <xf numFmtId="1" fontId="0" fillId="17" borderId="0" xfId="0" applyNumberFormat="1" applyFill="1"/>
    <xf numFmtId="1" fontId="11" fillId="17" borderId="32" xfId="0" applyNumberFormat="1" applyFont="1" applyFill="1" applyBorder="1" applyAlignment="1">
      <alignment horizontal="center" vertical="center"/>
    </xf>
    <xf numFmtId="0" fontId="5" fillId="18" borderId="9" xfId="0" applyFont="1" applyFill="1" applyBorder="1" applyAlignment="1">
      <alignment horizontal="center" vertical="center" wrapText="1" readingOrder="1"/>
    </xf>
    <xf numFmtId="1" fontId="0" fillId="19" borderId="5" xfId="0" applyNumberFormat="1" applyFill="1" applyBorder="1" applyAlignment="1">
      <alignment horizontal="center" vertical="center"/>
    </xf>
    <xf numFmtId="0" fontId="0" fillId="19" borderId="0" xfId="0" applyFill="1" applyAlignment="1">
      <alignment horizontal="left" vertical="center" indent="1"/>
    </xf>
    <xf numFmtId="1" fontId="3" fillId="19" borderId="0" xfId="0" applyNumberFormat="1" applyFont="1" applyFill="1" applyAlignment="1">
      <alignment horizontal="center" vertical="center"/>
    </xf>
    <xf numFmtId="1" fontId="0" fillId="19" borderId="0" xfId="0" applyNumberFormat="1" applyFill="1" applyAlignment="1">
      <alignment horizontal="center"/>
    </xf>
    <xf numFmtId="0" fontId="0" fillId="19" borderId="0" xfId="0" applyFill="1"/>
    <xf numFmtId="1" fontId="11" fillId="19" borderId="0" xfId="0" applyNumberFormat="1" applyFont="1" applyFill="1" applyAlignment="1">
      <alignment horizontal="center" vertical="center"/>
    </xf>
    <xf numFmtId="1" fontId="0" fillId="19" borderId="0" xfId="0" applyNumberFormat="1" applyFill="1"/>
    <xf numFmtId="1" fontId="11" fillId="19" borderId="32" xfId="0" applyNumberFormat="1" applyFont="1" applyFill="1" applyBorder="1" applyAlignment="1">
      <alignment horizontal="center" vertical="center"/>
    </xf>
    <xf numFmtId="0" fontId="0" fillId="19" borderId="0" xfId="0" applyFill="1" applyAlignment="1">
      <alignment wrapText="1"/>
    </xf>
    <xf numFmtId="0" fontId="0" fillId="19" borderId="7" xfId="0" applyFill="1" applyBorder="1" applyAlignment="1">
      <alignment horizontal="left" vertical="center" wrapText="1"/>
    </xf>
    <xf numFmtId="0" fontId="0" fillId="19" borderId="0" xfId="0" applyFill="1" applyAlignment="1">
      <alignment horizontal="left" vertical="center" wrapText="1"/>
    </xf>
    <xf numFmtId="0" fontId="0" fillId="19" borderId="0" xfId="0" applyFill="1" applyAlignment="1">
      <alignment horizontal="left" vertical="center"/>
    </xf>
    <xf numFmtId="0" fontId="2" fillId="19" borderId="0" xfId="2" applyFill="1" applyAlignment="1">
      <alignment horizontal="left" vertical="center" indent="1"/>
    </xf>
    <xf numFmtId="0" fontId="16" fillId="0" borderId="0" xfId="0" applyFont="1"/>
    <xf numFmtId="2" fontId="0" fillId="5" borderId="5" xfId="0" applyNumberFormat="1" applyFill="1" applyBorder="1" applyAlignment="1">
      <alignment horizontal="center" vertical="center"/>
    </xf>
    <xf numFmtId="2" fontId="0" fillId="4" borderId="0" xfId="0" applyNumberFormat="1" applyFill="1" applyAlignment="1">
      <alignment horizontal="center" vertical="center"/>
    </xf>
    <xf numFmtId="0" fontId="5" fillId="18" borderId="12" xfId="0" applyFont="1" applyFill="1" applyBorder="1" applyAlignment="1">
      <alignment horizontal="center" vertical="center" wrapText="1" readingOrder="1"/>
    </xf>
    <xf numFmtId="0" fontId="5" fillId="18" borderId="14" xfId="0" applyFont="1" applyFill="1" applyBorder="1" applyAlignment="1">
      <alignment horizontal="center" vertical="center" wrapText="1" readingOrder="1"/>
    </xf>
    <xf numFmtId="0" fontId="0" fillId="18" borderId="0" xfId="0" applyFill="1"/>
    <xf numFmtId="0" fontId="7" fillId="18" borderId="2" xfId="0" applyFont="1" applyFill="1" applyBorder="1" applyAlignment="1">
      <alignment vertical="center"/>
    </xf>
    <xf numFmtId="0" fontId="0" fillId="18" borderId="0" xfId="0" applyFill="1" applyAlignment="1">
      <alignment horizontal="left" vertical="center" indent="1"/>
    </xf>
    <xf numFmtId="0" fontId="0" fillId="18" borderId="0" xfId="0" applyFill="1" applyAlignment="1">
      <alignment horizontal="center" vertical="center"/>
    </xf>
    <xf numFmtId="2" fontId="3" fillId="18" borderId="0" xfId="0" applyNumberFormat="1" applyFont="1" applyFill="1" applyAlignment="1">
      <alignment horizontal="center" vertical="center"/>
    </xf>
    <xf numFmtId="1" fontId="3" fillId="18" borderId="0" xfId="1" applyNumberFormat="1" applyFont="1" applyFill="1" applyBorder="1" applyAlignment="1">
      <alignment horizontal="left" vertical="center" wrapText="1"/>
    </xf>
    <xf numFmtId="1" fontId="0" fillId="18" borderId="5" xfId="0" applyNumberFormat="1" applyFill="1" applyBorder="1" applyAlignment="1">
      <alignment horizontal="center" vertical="center"/>
    </xf>
    <xf numFmtId="0" fontId="0" fillId="18" borderId="5" xfId="0" applyFill="1" applyBorder="1" applyAlignment="1">
      <alignment horizontal="left" vertical="center" indent="1"/>
    </xf>
    <xf numFmtId="1" fontId="0" fillId="18" borderId="0" xfId="0" applyNumberFormat="1" applyFill="1" applyAlignment="1">
      <alignment horizontal="center" vertical="center"/>
    </xf>
    <xf numFmtId="0" fontId="12" fillId="18" borderId="9" xfId="0" applyFont="1" applyFill="1" applyBorder="1" applyAlignment="1">
      <alignment horizontal="center" vertical="center" wrapText="1" readingOrder="1"/>
    </xf>
    <xf numFmtId="0" fontId="12" fillId="18" borderId="14" xfId="0" applyFont="1" applyFill="1" applyBorder="1" applyAlignment="1">
      <alignment horizontal="center" vertical="center" wrapText="1" readingOrder="1"/>
    </xf>
    <xf numFmtId="0" fontId="0" fillId="0" borderId="0" xfId="0" applyAlignment="1">
      <alignment horizontal="center"/>
    </xf>
    <xf numFmtId="1" fontId="0" fillId="19" borderId="0" xfId="0" applyNumberFormat="1" applyFill="1" applyAlignment="1">
      <alignment horizontal="center" vertical="center"/>
    </xf>
    <xf numFmtId="0" fontId="0" fillId="0" borderId="11" xfId="0" applyBorder="1" applyAlignment="1">
      <alignment horizontal="left" vertical="center" indent="1"/>
    </xf>
    <xf numFmtId="1" fontId="0" fillId="0" borderId="0" xfId="0" applyNumberFormat="1" applyAlignment="1">
      <alignment horizontal="center" vertical="center"/>
    </xf>
    <xf numFmtId="0" fontId="0" fillId="0" borderId="16" xfId="0" applyBorder="1" applyAlignment="1">
      <alignment horizontal="left" vertical="center" indent="1"/>
    </xf>
    <xf numFmtId="1" fontId="0" fillId="0" borderId="0" xfId="0" applyNumberFormat="1" applyAlignment="1">
      <alignment horizontal="left" vertical="center" indent="1"/>
    </xf>
    <xf numFmtId="0" fontId="7" fillId="13" borderId="2" xfId="0" applyFont="1" applyFill="1" applyBorder="1" applyAlignment="1">
      <alignment horizontal="center" vertical="center"/>
    </xf>
    <xf numFmtId="0" fontId="0" fillId="3" borderId="0" xfId="0" applyFill="1" applyAlignment="1">
      <alignment horizontal="center" vertical="center" indent="1"/>
    </xf>
    <xf numFmtId="0" fontId="0" fillId="3" borderId="0" xfId="0" applyFill="1" applyAlignment="1">
      <alignment horizontal="center"/>
    </xf>
    <xf numFmtId="2" fontId="0" fillId="3" borderId="0" xfId="0" applyNumberFormat="1" applyFill="1" applyAlignment="1">
      <alignment horizontal="center" vertical="center" indent="1"/>
    </xf>
    <xf numFmtId="0" fontId="0" fillId="3" borderId="0" xfId="0" applyFill="1" applyAlignment="1">
      <alignment horizontal="right" vertical="center" wrapText="1"/>
    </xf>
    <xf numFmtId="1" fontId="3" fillId="3" borderId="0" xfId="0" applyNumberFormat="1" applyFont="1" applyFill="1" applyAlignment="1">
      <alignment horizontal="center" vertical="center"/>
    </xf>
    <xf numFmtId="1" fontId="16" fillId="3" borderId="0" xfId="0" applyNumberFormat="1" applyFont="1" applyFill="1" applyAlignment="1">
      <alignment horizontal="center" vertical="center"/>
    </xf>
    <xf numFmtId="0" fontId="2" fillId="20" borderId="0" xfId="2" applyFill="1" applyAlignment="1">
      <alignment horizontal="left" vertical="center" indent="1"/>
    </xf>
    <xf numFmtId="0" fontId="12" fillId="20" borderId="9" xfId="0" applyFont="1" applyFill="1" applyBorder="1" applyAlignment="1">
      <alignment horizontal="center" vertical="center" wrapText="1" readingOrder="1"/>
    </xf>
    <xf numFmtId="2" fontId="0" fillId="3" borderId="0" xfId="0" applyNumberFormat="1" applyFill="1" applyAlignment="1">
      <alignment horizontal="center" vertical="center"/>
    </xf>
    <xf numFmtId="166" fontId="0" fillId="4" borderId="0" xfId="0" applyNumberFormat="1" applyFill="1" applyAlignment="1">
      <alignment horizontal="center" vertical="center"/>
    </xf>
    <xf numFmtId="164" fontId="3" fillId="11" borderId="0" xfId="0" applyNumberFormat="1" applyFont="1" applyFill="1" applyAlignment="1">
      <alignment horizontal="center" vertical="center"/>
    </xf>
    <xf numFmtId="165" fontId="0" fillId="3" borderId="0" xfId="0" applyNumberFormat="1" applyFill="1" applyAlignment="1">
      <alignment horizontal="left" vertical="center" indent="1"/>
    </xf>
    <xf numFmtId="0" fontId="12" fillId="3" borderId="9" xfId="0" applyFont="1" applyFill="1" applyBorder="1" applyAlignment="1">
      <alignment horizontal="center" vertical="center" wrapText="1" readingOrder="1"/>
    </xf>
    <xf numFmtId="1" fontId="0" fillId="16" borderId="0" xfId="0" applyNumberFormat="1" applyFill="1" applyAlignment="1">
      <alignment horizontal="center" vertical="center"/>
    </xf>
    <xf numFmtId="2" fontId="0" fillId="5" borderId="0" xfId="0" applyNumberFormat="1" applyFill="1" applyAlignment="1">
      <alignment horizontal="center" vertical="center"/>
    </xf>
    <xf numFmtId="1" fontId="0" fillId="5" borderId="0" xfId="0" applyNumberFormat="1" applyFill="1" applyAlignment="1">
      <alignment horizontal="center" vertical="center"/>
    </xf>
    <xf numFmtId="0" fontId="12" fillId="10" borderId="33" xfId="0" applyFont="1" applyFill="1" applyBorder="1" applyAlignment="1">
      <alignment horizontal="center" vertical="center" wrapText="1" readingOrder="1"/>
    </xf>
    <xf numFmtId="1" fontId="0" fillId="5" borderId="34" xfId="0" applyNumberFormat="1" applyFill="1" applyBorder="1" applyAlignment="1">
      <alignment horizontal="center" vertical="center"/>
    </xf>
    <xf numFmtId="0" fontId="0" fillId="5" borderId="0" xfId="0" applyFill="1" applyAlignment="1">
      <alignment horizontal="left" vertical="center" indent="1"/>
    </xf>
    <xf numFmtId="0" fontId="12" fillId="10" borderId="32" xfId="0" applyFont="1" applyFill="1" applyBorder="1" applyAlignment="1">
      <alignment horizontal="center" vertical="center" wrapText="1" readingOrder="1"/>
    </xf>
    <xf numFmtId="0" fontId="12" fillId="10" borderId="35" xfId="0" applyFont="1" applyFill="1" applyBorder="1" applyAlignment="1">
      <alignment horizontal="center" vertical="center" wrapText="1" readingOrder="1"/>
    </xf>
    <xf numFmtId="0" fontId="12" fillId="10" borderId="36" xfId="0" applyFont="1" applyFill="1" applyBorder="1" applyAlignment="1">
      <alignment horizontal="center" vertical="center" wrapText="1" readingOrder="1"/>
    </xf>
    <xf numFmtId="1" fontId="0" fillId="5" borderId="21" xfId="0" applyNumberFormat="1" applyFill="1" applyBorder="1" applyAlignment="1">
      <alignment horizontal="center" vertical="center"/>
    </xf>
    <xf numFmtId="1" fontId="0" fillId="5" borderId="37" xfId="0" applyNumberFormat="1" applyFill="1" applyBorder="1" applyAlignment="1">
      <alignment horizontal="center" vertical="center"/>
    </xf>
    <xf numFmtId="0" fontId="0" fillId="16" borderId="0" xfId="0" applyFill="1" applyAlignment="1">
      <alignment horizontal="left" vertical="center" indent="1"/>
    </xf>
    <xf numFmtId="0" fontId="12" fillId="10" borderId="38" xfId="0" applyFont="1" applyFill="1" applyBorder="1" applyAlignment="1">
      <alignment horizontal="center" vertical="center" wrapText="1" readingOrder="1"/>
    </xf>
    <xf numFmtId="0" fontId="12" fillId="10" borderId="39" xfId="0" applyFont="1" applyFill="1" applyBorder="1" applyAlignment="1">
      <alignment horizontal="center" vertical="center" wrapText="1" readingOrder="1"/>
    </xf>
    <xf numFmtId="49" fontId="0" fillId="12" borderId="42" xfId="0" applyNumberFormat="1" applyFill="1" applyBorder="1" applyAlignment="1">
      <alignment horizontal="left" vertical="center" wrapText="1"/>
    </xf>
    <xf numFmtId="49" fontId="0" fillId="13" borderId="41" xfId="0" applyNumberFormat="1" applyFill="1" applyBorder="1" applyAlignment="1">
      <alignment horizontal="left" vertical="center" wrapText="1"/>
    </xf>
    <xf numFmtId="49" fontId="0" fillId="13" borderId="20" xfId="0" applyNumberFormat="1" applyFill="1" applyBorder="1" applyAlignment="1">
      <alignment horizontal="left" vertical="center" wrapText="1"/>
    </xf>
    <xf numFmtId="49" fontId="0" fillId="21" borderId="20" xfId="0" applyNumberFormat="1" applyFill="1" applyBorder="1" applyAlignment="1">
      <alignment horizontal="left" vertical="center" wrapText="1"/>
    </xf>
    <xf numFmtId="0" fontId="5" fillId="3" borderId="9" xfId="0" applyFont="1" applyFill="1" applyBorder="1" applyAlignment="1">
      <alignment horizontal="center" vertical="center" wrapText="1" readingOrder="1"/>
    </xf>
    <xf numFmtId="0" fontId="5" fillId="3" borderId="12" xfId="0" applyFont="1" applyFill="1" applyBorder="1" applyAlignment="1">
      <alignment horizontal="center" vertical="center" wrapText="1" readingOrder="1"/>
    </xf>
    <xf numFmtId="0" fontId="5" fillId="3" borderId="14" xfId="0" applyFont="1" applyFill="1" applyBorder="1" applyAlignment="1">
      <alignment horizontal="center" vertical="center" wrapText="1" readingOrder="1"/>
    </xf>
    <xf numFmtId="0" fontId="5" fillId="3" borderId="9" xfId="2" applyFont="1" applyFill="1" applyBorder="1" applyAlignment="1">
      <alignment horizontal="center" vertical="center" wrapText="1" readingOrder="1"/>
    </xf>
    <xf numFmtId="0" fontId="5" fillId="3" borderId="12" xfId="2" applyFont="1" applyFill="1" applyBorder="1" applyAlignment="1">
      <alignment horizontal="center" vertical="center" wrapText="1" readingOrder="1"/>
    </xf>
    <xf numFmtId="0" fontId="2" fillId="3" borderId="5" xfId="2" applyFill="1" applyBorder="1" applyAlignment="1">
      <alignment horizontal="left" vertical="center" indent="1"/>
    </xf>
    <xf numFmtId="0" fontId="5" fillId="3" borderId="14" xfId="2" applyFont="1" applyFill="1" applyBorder="1" applyAlignment="1">
      <alignment horizontal="center" vertical="center" wrapText="1" readingOrder="1"/>
    </xf>
    <xf numFmtId="49" fontId="3" fillId="3" borderId="0" xfId="2" applyNumberFormat="1" applyFont="1" applyFill="1" applyAlignment="1">
      <alignment horizontal="center" vertical="center"/>
    </xf>
    <xf numFmtId="0" fontId="17" fillId="3" borderId="9" xfId="0" applyFont="1" applyFill="1" applyBorder="1" applyAlignment="1">
      <alignment horizontal="center" vertical="center" wrapText="1" readingOrder="1"/>
    </xf>
    <xf numFmtId="0" fontId="5" fillId="3" borderId="40" xfId="0" applyFont="1" applyFill="1" applyBorder="1" applyAlignment="1">
      <alignment horizontal="center" vertical="center" wrapText="1" readingOrder="1"/>
    </xf>
    <xf numFmtId="0" fontId="12" fillId="3" borderId="12" xfId="0" applyFont="1" applyFill="1" applyBorder="1" applyAlignment="1">
      <alignment horizontal="center" vertical="center" wrapText="1" readingOrder="1"/>
    </xf>
    <xf numFmtId="0" fontId="12" fillId="3" borderId="14" xfId="0" applyFont="1" applyFill="1" applyBorder="1" applyAlignment="1">
      <alignment horizontal="center" vertical="center" wrapText="1" readingOrder="1"/>
    </xf>
  </cellXfs>
  <cellStyles count="6">
    <cellStyle name="Hyperlink" xfId="5" builtinId="8"/>
    <cellStyle name="Normal" xfId="0" builtinId="0"/>
    <cellStyle name="Normal 2" xfId="2" xr:uid="{9AC2ECC0-BBB8-4C3A-954C-5BDD47B79179}"/>
    <cellStyle name="Normal 3" xfId="4" xr:uid="{79A9CB70-1341-4CF3-BF15-A7453EF9AEF9}"/>
    <cellStyle name="Percent" xfId="1" builtinId="5"/>
    <cellStyle name="Percent 2" xfId="3" xr:uid="{2BDB56C0-F621-43BD-9B14-D42466F85A5F}"/>
  </cellStyles>
  <dxfs count="64">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
      <fill>
        <patternFill>
          <bgColor theme="4" tint="0.89996032593768116"/>
        </patternFill>
      </fill>
    </dxf>
  </dxfs>
  <tableStyles count="0" defaultTableStyle="TableStyleMedium2" defaultPivotStyle="PivotStyleLight16"/>
  <colors>
    <mruColors>
      <color rgb="FFFFFFCC"/>
      <color rgb="FF99FF9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Smakhtina, Nadya" id="{E25202D2-EB1A-4ED5-AAC5-117DB7980587}" userId="Smakhtina, Nadya" providerId="None"/>
  <person displayName="VND Maksutov, Rinat" id="{2270A1E4-1964-448D-9586-502F73F8666B}" userId="VND Maksutov, Rinat" providerId="None"/>
  <person displayName="Smakhtina, Nadya" id="{660A773A-0510-4D6A-BA77-1909A3688F73}" userId="S::smakhtina.nadezhda@bcg.com::ea72f42f-221e-43b4-87bb-22437980e60e" providerId="AD"/>
</personList>
</file>

<file path=xl/theme/theme1.xml><?xml version="1.0" encoding="utf-8"?>
<a:theme xmlns:a="http://schemas.openxmlformats.org/drawingml/2006/main" name="IDDA">
  <a:themeElements>
    <a:clrScheme name="Custom 1">
      <a:dk1>
        <a:srgbClr val="000000"/>
      </a:dk1>
      <a:lt1>
        <a:sysClr val="window" lastClr="FFFFFF"/>
      </a:lt1>
      <a:dk2>
        <a:srgbClr val="19C8CC"/>
      </a:dk2>
      <a:lt2>
        <a:srgbClr val="F2F2F2"/>
      </a:lt2>
      <a:accent1>
        <a:srgbClr val="073A3B"/>
      </a:accent1>
      <a:accent2>
        <a:srgbClr val="0D6B6D"/>
      </a:accent2>
      <a:accent3>
        <a:srgbClr val="FCF600"/>
      </a:accent3>
      <a:accent4>
        <a:srgbClr val="6AE9EC"/>
      </a:accent4>
      <a:accent5>
        <a:srgbClr val="6E6E6E"/>
      </a:accent5>
      <a:accent6>
        <a:srgbClr val="123EE0"/>
      </a:accent6>
      <a:hlink>
        <a:srgbClr val="005EB8"/>
      </a:hlink>
      <a:folHlink>
        <a:srgbClr val="0A0A37"/>
      </a:folHlink>
    </a:clrScheme>
    <a:fontScheme name="Custom 1">
      <a:majorFont>
        <a:latin typeface="Montserrat Black"/>
        <a:ea typeface=""/>
        <a:cs typeface=""/>
      </a:majorFont>
      <a:minorFont>
        <a:latin typeface="Calibri"/>
        <a:ea typeface=""/>
        <a:cs typeface=""/>
      </a:minorFont>
    </a:fontScheme>
    <a:fmtScheme name="Subtle Solids">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19C8CC"/>
        </a:solidFill>
        <a:ln w="9525" cap="rnd" cmpd="sng" algn="ctr">
          <a:solidFill>
            <a:srgbClr val="19C8CC"/>
          </a:solidFill>
          <a:prstDash val="solid"/>
          <a:round/>
          <a:headEnd type="none" w="med" len="med"/>
          <a:tailEnd type="none" w="med" len="med"/>
        </a:ln>
      </a:spPr>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defPPr algn="ctr">
          <a:defRPr sz="1200" dirty="0" smtClean="0">
            <a:solidFill>
              <a:srgbClr val="FFFFFF"/>
            </a:solidFill>
          </a:defRPr>
        </a:defPPr>
      </a:lstStyle>
      <a:style>
        <a:lnRef idx="2">
          <a:schemeClr val="accent1">
            <a:shade val="50000"/>
          </a:schemeClr>
        </a:lnRef>
        <a:fillRef idx="1">
          <a:schemeClr val="accent1"/>
        </a:fillRef>
        <a:effectRef idx="0">
          <a:schemeClr val="accent1"/>
        </a:effectRef>
        <a:fontRef idx="minor">
          <a:schemeClr val="lt1"/>
        </a:fontRef>
      </a:style>
    </a:spDef>
    <a:lnDef>
      <a:spPr>
        <a:ln w="9525" cap="rnd">
          <a:solidFill>
            <a:schemeClr val="tx1">
              <a:lumMod val="60000"/>
              <a:lumOff val="40000"/>
            </a:schemeClr>
          </a:solidFill>
          <a:prstDash val="solid"/>
          <a:round/>
        </a:ln>
      </a:spPr>
      <a:bodyPr/>
      <a:lstStyle/>
      <a:style>
        <a:lnRef idx="1">
          <a:schemeClr val="accent1"/>
        </a:lnRef>
        <a:fillRef idx="0">
          <a:schemeClr val="accent1"/>
        </a:fillRef>
        <a:effectRef idx="0">
          <a:schemeClr val="accent1"/>
        </a:effectRef>
        <a:fontRef idx="minor">
          <a:schemeClr val="tx1"/>
        </a:fontRef>
      </a:style>
    </a:lnDef>
    <a:txDef>
      <a:spPr>
        <a:noFill/>
        <a:ln w="9525" cap="rnd">
          <a:noFill/>
          <a:prstDash val="solid"/>
          <a:round/>
        </a:ln>
        <a:extLst>
          <a:ext uri="{909E8E84-426E-40DD-AFC4-6F175D3DCCD1}">
            <a14:hiddenFill xmlns:a14="http://schemas.microsoft.com/office/drawing/2010/main">
              <a:solidFill>
                <a:srgbClr val="29BA74"/>
              </a:solidFill>
            </a14:hiddenFill>
          </a:ext>
        </a:extLst>
      </a:spPr>
      <a:bodyPr rot="0" spcFirstLastPara="0" vertOverflow="overflow" horzOverflow="overflow" vert="horz" wrap="none" lIns="91440" tIns="45720" rIns="91440" bIns="45720" numCol="1" spcCol="0" rtlCol="0" fromWordArt="0" anchor="ctr" anchorCtr="0" forceAA="0" compatLnSpc="1">
        <a:prstTxWarp prst="textNoShape">
          <a:avLst/>
        </a:prstTxWarp>
        <a:noAutofit/>
      </a:bodyPr>
      <a:lstStyle>
        <a:defPPr algn="ctr">
          <a:defRPr dirty="0" err="1" smtClean="0">
            <a:solidFill>
              <a:srgbClr val="000000"/>
            </a:solidFill>
          </a:defRPr>
        </a:defPPr>
      </a:lstStyle>
      <a:style>
        <a:lnRef idx="2">
          <a:schemeClr val="accent1">
            <a:shade val="50000"/>
          </a:schemeClr>
        </a:lnRef>
        <a:fillRef idx="1">
          <a:schemeClr val="accent1"/>
        </a:fillRef>
        <a:effectRef idx="0">
          <a:schemeClr val="accent1"/>
        </a:effectRef>
        <a:fontRef idx="minor">
          <a:schemeClr val="lt1"/>
        </a:fontRef>
      </a:style>
    </a:txDef>
  </a:objectDefaults>
  <a:extraClrSchemeLst/>
  <a:custClrLst>
    <a:custClr name="Custom Color">
      <a:srgbClr val="37373A"/>
    </a:custClr>
    <a:custClr name="Custom Color">
      <a:srgbClr val="2E3558"/>
    </a:custClr>
    <a:custClr name="Custom Color">
      <a:srgbClr val="30C1D7"/>
    </a:custClr>
    <a:custClr name="Custom Color">
      <a:srgbClr val="670F31"/>
    </a:custClr>
    <a:custClr name="Custom Color">
      <a:srgbClr val="E71C57"/>
    </a:custClr>
  </a:custClrLst>
  <a:extLst>
    <a:ext uri="{05A4C25C-085E-4340-85A3-A5531E510DB2}">
      <thm15:themeFamily xmlns:thm15="http://schemas.microsoft.com/office/thememl/2012/main" name="IDDA" id="{467F7DE3-B3A9-46C0-8AD9-4D5C55915849}" vid="{AE30FE2B-9587-4391-919B-9BD2DBA366E6}"/>
    </a:ext>
  </a:extLst>
</a:theme>
</file>

<file path=xl/threadedComments/threadedComment1.xml><?xml version="1.0" encoding="utf-8"?>
<ThreadedComments xmlns="http://schemas.microsoft.com/office/spreadsheetml/2018/threadedcomments" xmlns:x="http://schemas.openxmlformats.org/spreadsheetml/2006/main">
  <threadedComment ref="H31" dT="2025-04-09T08:02:03.78" personId="{2270A1E4-1964-448D-9586-502F73F8666B}" id="{105E6428-2A5E-40D6-9C92-6022029D076A}">
    <text>2, not 1. Since data is already stored in systems.</text>
  </threadedComment>
  <threadedComment ref="H31" dT="2025-04-09T13:45:50.77" personId="{E25202D2-EB1A-4ED5-AAC5-117DB7980587}" id="{96087639-88D4-4CCF-9051-0E867C727293}" parentId="{105E6428-2A5E-40D6-9C92-6022029D076A}">
    <text>agree</text>
  </threadedComment>
  <threadedComment ref="H32" dT="2025-04-09T08:01:31.62" personId="{2270A1E4-1964-448D-9586-502F73F8666B}" id="{3E453120-ED31-4CD4-857D-FB5DA64A9630}">
    <text>Not “Plans”, but uses, but in a limited way. So it is 2, not 1.</text>
  </threadedComment>
  <threadedComment ref="H32" dT="2025-04-09T13:46:01.37" personId="{E25202D2-EB1A-4ED5-AAC5-117DB7980587}" id="{40706A5F-71DE-42A0-9B97-9A5FD3E12292}" parentId="{3E453120-ED31-4CD4-857D-FB5DA64A9630}">
    <text>agree</text>
  </threadedComment>
  <threadedComment ref="H32" dT="2025-04-14T11:12:55.73" personId="{660A773A-0510-4D6A-BA77-1909A3688F73}" id="{6E6230F3-E878-4286-AEE2-BBC720006DFE}" parentId="{3E453120-ED31-4CD4-857D-FB5DA64A9630}">
    <text>limited use of power BI tools</text>
  </threadedComment>
  <threadedComment ref="H41" dT="2025-04-09T08:05:49.62" personId="{2270A1E4-1964-448D-9586-502F73F8666B}" id="{9FDF9214-0233-4BB4-A2BC-532BC110895D}">
    <text>The score contradicts the comment. They mostly rely on vendors, so it is 2.</text>
  </threadedComment>
  <threadedComment ref="H48" dT="2025-04-09T08:11:00.96" personId="{2270A1E4-1964-448D-9586-502F73F8666B}" id="{027565EC-2928-47DF-9E5D-F21AEE00BD7A}">
    <text>This is 2, not 1.</text>
  </threadedComment>
</ThreadedComment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676DB-DBDA-4000-BECB-48B097BF312B}">
  <sheetPr>
    <tabColor rgb="FFFF0000"/>
  </sheetPr>
  <dimension ref="A1:AP66"/>
  <sheetViews>
    <sheetView zoomScale="55" zoomScaleNormal="85" workbookViewId="0">
      <pane xSplit="4" ySplit="7" topLeftCell="E8" activePane="bottomRight" state="frozen"/>
      <selection pane="bottomRight" activeCell="N6" sqref="N6"/>
      <selection pane="bottomLeft" activeCell="A7" sqref="A7"/>
      <selection pane="topRight" activeCell="E1" sqref="E1"/>
    </sheetView>
  </sheetViews>
  <sheetFormatPr defaultColWidth="9.42578125" defaultRowHeight="0" customHeight="1" zeroHeight="1" outlineLevelRow="1"/>
  <cols>
    <col min="1" max="1" width="3.42578125" customWidth="1"/>
    <col min="2" max="2" width="12.5703125" style="26" customWidth="1"/>
    <col min="3" max="3" width="19.5703125" customWidth="1"/>
    <col min="4" max="4" width="23.5703125" customWidth="1"/>
    <col min="5" max="5" width="3.42578125" style="44" customWidth="1"/>
    <col min="6" max="6" width="10.85546875" customWidth="1"/>
    <col min="7" max="7" width="3.42578125" style="44" customWidth="1"/>
    <col min="8" max="8" width="10.85546875" customWidth="1"/>
    <col min="9" max="9" width="9.5703125" bestFit="1" customWidth="1"/>
    <col min="10" max="10" width="3.42578125" style="44" customWidth="1"/>
    <col min="11" max="11" width="10.85546875" customWidth="1"/>
    <col min="12" max="12" width="9.5703125" bestFit="1" customWidth="1"/>
    <col min="13" max="13" width="3.42578125" style="44" customWidth="1"/>
    <col min="14" max="14" width="13.42578125" style="230" bestFit="1" customWidth="1"/>
    <col min="15" max="15" width="9.5703125" style="230" bestFit="1" customWidth="1"/>
    <col min="16" max="16" width="3.42578125" style="44" customWidth="1"/>
    <col min="17" max="17" width="13.42578125" bestFit="1" customWidth="1"/>
    <col min="18" max="18" width="9.5703125" bestFit="1" customWidth="1"/>
    <col min="19" max="19" width="3.42578125" style="44" customWidth="1"/>
    <col min="20" max="20" width="10.85546875" customWidth="1"/>
    <col min="21" max="21" width="9.5703125" bestFit="1" customWidth="1"/>
    <col min="22" max="22" width="3.42578125" style="44" customWidth="1"/>
    <col min="23" max="23" width="10.85546875" customWidth="1"/>
    <col min="24" max="24" width="9.5703125" bestFit="1" customWidth="1"/>
    <col min="25" max="25" width="3.42578125" style="44" customWidth="1"/>
    <col min="26" max="26" width="10.85546875" customWidth="1"/>
    <col min="27" max="27" width="9.5703125" bestFit="1" customWidth="1"/>
    <col min="28" max="28" width="3.42578125" style="44" customWidth="1"/>
    <col min="29" max="29" width="10.85546875" customWidth="1"/>
    <col min="30" max="30" width="9.5703125" bestFit="1" customWidth="1"/>
    <col min="31" max="31" width="3.42578125" style="44" customWidth="1"/>
    <col min="32" max="32" width="20" customWidth="1"/>
    <col min="33" max="33" width="9.140625"/>
    <col min="34" max="34" width="19.85546875" customWidth="1"/>
    <col min="35" max="35" width="9.140625"/>
    <col min="36" max="36" width="19.42578125" customWidth="1"/>
    <col min="37" max="37" width="12" customWidth="1"/>
    <col min="38" max="38" width="23.85546875" customWidth="1"/>
    <col min="39" max="40" width="9.140625"/>
    <col min="41" max="41" width="19.140625" customWidth="1"/>
    <col min="42" max="42" width="29" bestFit="1" customWidth="1"/>
  </cols>
  <sheetData>
    <row r="1" spans="1:42" ht="14.45">
      <c r="A1" s="43"/>
      <c r="C1" s="26"/>
    </row>
    <row r="2" spans="1:42" ht="55.5">
      <c r="A2" s="43"/>
      <c r="B2" s="50" t="s">
        <v>0</v>
      </c>
      <c r="C2" s="27"/>
      <c r="D2" s="53"/>
      <c r="F2" s="87" t="s">
        <v>1</v>
      </c>
      <c r="H2" s="87" t="s">
        <v>2</v>
      </c>
      <c r="I2" s="87"/>
      <c r="J2" s="49"/>
      <c r="K2" s="87" t="s">
        <v>3</v>
      </c>
      <c r="L2" s="87"/>
      <c r="M2" s="49"/>
      <c r="N2" s="231" t="s">
        <v>4</v>
      </c>
      <c r="O2" s="231"/>
      <c r="P2" s="49"/>
      <c r="Q2" s="87" t="s">
        <v>5</v>
      </c>
      <c r="R2" s="88"/>
      <c r="S2" s="49"/>
      <c r="T2" s="87" t="s">
        <v>6</v>
      </c>
      <c r="U2" s="88"/>
      <c r="V2" s="49"/>
      <c r="W2" s="87" t="s">
        <v>7</v>
      </c>
      <c r="X2" s="88"/>
      <c r="Y2" s="49"/>
      <c r="Z2" s="87" t="s">
        <v>8</v>
      </c>
      <c r="AA2" s="88"/>
      <c r="AB2" s="49"/>
      <c r="AC2" s="87" t="s">
        <v>9</v>
      </c>
      <c r="AD2" s="87"/>
      <c r="AE2" s="49"/>
      <c r="AF2" s="87" t="s">
        <v>10</v>
      </c>
      <c r="AH2" s="87" t="s">
        <v>11</v>
      </c>
      <c r="AJ2" s="173" t="s">
        <v>12</v>
      </c>
      <c r="AK2" s="186"/>
      <c r="AL2" s="87" t="s">
        <v>13</v>
      </c>
      <c r="AO2" s="173" t="s">
        <v>14</v>
      </c>
    </row>
    <row r="3" spans="1:42" ht="14.45">
      <c r="A3" s="43"/>
      <c r="B3" s="28"/>
      <c r="C3" s="28"/>
      <c r="D3" s="185" t="s">
        <v>15</v>
      </c>
      <c r="F3" s="1"/>
      <c r="H3" s="1">
        <v>0.5</v>
      </c>
      <c r="I3" s="2"/>
      <c r="K3" s="1">
        <f>0.5/6</f>
        <v>8.3333333333333329E-2</v>
      </c>
      <c r="L3" s="2"/>
      <c r="N3" s="232">
        <f>0.5/6</f>
        <v>8.3333333333333329E-2</v>
      </c>
      <c r="O3" s="233"/>
      <c r="Q3" s="1">
        <f>0.5/6</f>
        <v>8.3333333333333329E-2</v>
      </c>
      <c r="R3" s="2"/>
      <c r="T3" s="1">
        <f>0.5/6</f>
        <v>8.3333333333333329E-2</v>
      </c>
      <c r="U3" s="2"/>
      <c r="W3" s="1">
        <f>0.5/6</f>
        <v>8.3333333333333329E-2</v>
      </c>
      <c r="X3" s="2"/>
      <c r="Z3" s="1">
        <f>0.5/6</f>
        <v>8.3333333333333329E-2</v>
      </c>
      <c r="AA3" s="2"/>
      <c r="AC3" s="1"/>
      <c r="AD3" s="2"/>
    </row>
    <row r="4" spans="1:42" ht="14.45">
      <c r="A4" s="43"/>
      <c r="B4" s="28"/>
      <c r="C4" s="28"/>
      <c r="D4" s="185"/>
      <c r="F4" s="1"/>
      <c r="H4" s="1"/>
      <c r="I4" s="2"/>
      <c r="K4" s="1"/>
      <c r="L4" s="2"/>
      <c r="N4" s="232">
        <f>0.5/5</f>
        <v>0.1</v>
      </c>
      <c r="O4" s="233"/>
      <c r="Q4" s="1">
        <f>0.5/5</f>
        <v>0.1</v>
      </c>
      <c r="R4" s="2"/>
      <c r="T4" s="1">
        <f>0.5/5</f>
        <v>0.1</v>
      </c>
      <c r="U4" s="2"/>
      <c r="W4" s="1">
        <f>0.5/5</f>
        <v>0.1</v>
      </c>
      <c r="X4" s="2"/>
      <c r="Z4" s="1">
        <f>0.5/5</f>
        <v>0.1</v>
      </c>
      <c r="AA4" s="2"/>
      <c r="AC4" s="1"/>
      <c r="AD4" s="2"/>
    </row>
    <row r="5" spans="1:42" ht="14.45">
      <c r="A5" s="43"/>
      <c r="B5" s="29" t="s">
        <v>16</v>
      </c>
      <c r="C5" s="29" t="s">
        <v>17</v>
      </c>
      <c r="D5" s="54" t="s">
        <v>18</v>
      </c>
      <c r="E5" s="1"/>
      <c r="F5" s="42">
        <f>AVERAGE(F6,F12,F25,F51,)</f>
        <v>22.049078947368418</v>
      </c>
      <c r="G5" s="1"/>
      <c r="H5" s="42">
        <f>AYNA!E5</f>
        <v>0</v>
      </c>
      <c r="I5" s="181"/>
      <c r="J5" s="182"/>
      <c r="K5" s="42">
        <f>MDDT!E4</f>
        <v>18.28092105263158</v>
      </c>
      <c r="L5" s="181"/>
      <c r="M5" s="182"/>
      <c r="N5" s="234">
        <f>Maritime!E4</f>
        <v>0</v>
      </c>
      <c r="O5" s="235"/>
      <c r="P5" s="182"/>
      <c r="Q5" s="42">
        <f>Aviation!E4</f>
        <v>8.6171052631578959</v>
      </c>
      <c r="R5" s="181"/>
      <c r="S5" s="182"/>
      <c r="T5" s="179">
        <f>AYNA!E5</f>
        <v>0</v>
      </c>
      <c r="U5" s="181"/>
      <c r="V5" s="182"/>
      <c r="W5" s="42">
        <f>ESS!E4</f>
        <v>18.207894736842107</v>
      </c>
      <c r="X5" s="181"/>
      <c r="Y5" s="182"/>
      <c r="Z5" s="42">
        <f>ICTA!E4</f>
        <v>0</v>
      </c>
      <c r="AA5" s="181"/>
      <c r="AB5" s="182"/>
      <c r="AC5" s="179">
        <f>MoJ!E4</f>
        <v>0</v>
      </c>
      <c r="AD5" s="30"/>
      <c r="AE5" s="1"/>
      <c r="AF5" s="42">
        <f t="shared" ref="AF5:AF63" si="0">AVERAGE(T5,Q5,N5)</f>
        <v>2.8723684210526321</v>
      </c>
      <c r="AH5" s="42">
        <f t="shared" ref="AH5:AH63" si="1">AVERAGE(W5,Z5)</f>
        <v>9.1039473684210535</v>
      </c>
      <c r="AJ5" s="42">
        <f>AVERAGE(H5,K5,N5,Q5,T5,W5,Z5)</f>
        <v>6.4437030075187982</v>
      </c>
      <c r="AK5" s="186"/>
      <c r="AL5" s="42">
        <f t="shared" ref="AL5:AL63" si="2">AVERAGE(Z5,W5,T5,Q5,N5,K5)</f>
        <v>7.5176535087719314</v>
      </c>
      <c r="AO5" s="42">
        <f t="shared" ref="AO5:AO11" si="3">H5*$H$3+K5*$K$3+N5*$N$3+Q5*$Q$3+T5*$T$3+W5*$W$3+Z5*$Z$3</f>
        <v>3.7588267543859653</v>
      </c>
    </row>
    <row r="6" spans="1:42" ht="15" customHeight="1">
      <c r="A6" s="43"/>
      <c r="B6" s="31" t="s">
        <v>19</v>
      </c>
      <c r="C6" s="32"/>
      <c r="D6" s="55"/>
      <c r="E6" s="45"/>
      <c r="F6" s="8">
        <f>F7</f>
        <v>24.974999999999994</v>
      </c>
      <c r="G6" s="45"/>
      <c r="H6" s="8">
        <f>H7</f>
        <v>41.625</v>
      </c>
      <c r="I6" s="7"/>
      <c r="J6" s="45"/>
      <c r="K6" s="8">
        <f>K7</f>
        <v>8.3249999999999993</v>
      </c>
      <c r="L6" s="7"/>
      <c r="M6" s="45"/>
      <c r="N6" s="236">
        <f>N7</f>
        <v>24.974999999999998</v>
      </c>
      <c r="O6" s="237"/>
      <c r="P6" s="45"/>
      <c r="Q6" s="8">
        <f>Q7</f>
        <v>0</v>
      </c>
      <c r="R6" s="7"/>
      <c r="S6" s="45"/>
      <c r="T6" s="8">
        <f>T7</f>
        <v>24.974999999999998</v>
      </c>
      <c r="U6" s="7"/>
      <c r="V6" s="45"/>
      <c r="W6" s="8">
        <f>W7</f>
        <v>16.649999999999999</v>
      </c>
      <c r="X6" s="7"/>
      <c r="Y6" s="45"/>
      <c r="Z6" s="8">
        <f>Z7</f>
        <v>49.949999999999996</v>
      </c>
      <c r="AA6" s="7"/>
      <c r="AB6" s="45"/>
      <c r="AC6" s="8">
        <f>AC7</f>
        <v>33.299999999999997</v>
      </c>
      <c r="AD6" s="7"/>
      <c r="AE6" s="45"/>
      <c r="AF6" s="42">
        <f t="shared" si="0"/>
        <v>16.649999999999999</v>
      </c>
      <c r="AH6" s="42">
        <f t="shared" si="1"/>
        <v>33.299999999999997</v>
      </c>
      <c r="AJ6" s="42">
        <f t="shared" ref="AJ6:AJ12" si="4">AVERAGE(Z6,W6,T6,Q6,N6,K6,K18)</f>
        <v>20.812499999999996</v>
      </c>
      <c r="AK6" s="186"/>
      <c r="AL6" s="187">
        <f t="shared" si="2"/>
        <v>20.812499999999996</v>
      </c>
      <c r="AO6" s="186">
        <f t="shared" si="3"/>
        <v>31.21875</v>
      </c>
    </row>
    <row r="7" spans="1:42" ht="15" customHeight="1">
      <c r="A7" s="43"/>
      <c r="B7" s="33"/>
      <c r="C7" s="34" t="s">
        <v>20</v>
      </c>
      <c r="D7" s="51"/>
      <c r="E7" s="1"/>
      <c r="F7" s="11">
        <f>AVERAGE(F8:F11)</f>
        <v>24.974999999999994</v>
      </c>
      <c r="G7" s="1"/>
      <c r="H7" s="11">
        <f>AVERAGE(H8:H11)</f>
        <v>41.625</v>
      </c>
      <c r="I7" s="10"/>
      <c r="J7" s="1"/>
      <c r="K7" s="11">
        <f>AVERAGE(K8:K11)</f>
        <v>8.3249999999999993</v>
      </c>
      <c r="L7" s="10"/>
      <c r="M7" s="1"/>
      <c r="N7" s="238">
        <f>IFERROR(AVERAGE(N8:N11),"")</f>
        <v>24.974999999999998</v>
      </c>
      <c r="O7" s="232">
        <v>25</v>
      </c>
      <c r="P7" s="1"/>
      <c r="Q7" s="11">
        <f>IFERROR(AVERAGE(Q8:Q11),"")</f>
        <v>0</v>
      </c>
      <c r="R7" s="10"/>
      <c r="S7" s="1"/>
      <c r="T7" s="11">
        <f>AVERAGE(T8:T11)</f>
        <v>24.974999999999998</v>
      </c>
      <c r="U7" s="10"/>
      <c r="V7" s="1"/>
      <c r="W7" s="11">
        <f>AVERAGE(W8:W11)</f>
        <v>16.649999999999999</v>
      </c>
      <c r="X7" s="10"/>
      <c r="Y7" s="1"/>
      <c r="Z7" s="11">
        <f>AVERAGE(Z8:Z11)</f>
        <v>49.949999999999996</v>
      </c>
      <c r="AA7" s="10"/>
      <c r="AB7" s="1"/>
      <c r="AC7" s="11">
        <f>AVERAGE(AC8:AC11)</f>
        <v>33.299999999999997</v>
      </c>
      <c r="AD7" s="10"/>
      <c r="AE7" s="1"/>
      <c r="AF7" s="42">
        <f t="shared" si="0"/>
        <v>16.649999999999999</v>
      </c>
      <c r="AG7" s="184"/>
      <c r="AH7" s="42">
        <f t="shared" si="1"/>
        <v>33.299999999999997</v>
      </c>
      <c r="AJ7" s="42">
        <f t="shared" si="4"/>
        <v>20.812499999999996</v>
      </c>
      <c r="AK7" s="186"/>
      <c r="AL7" s="187">
        <f t="shared" si="2"/>
        <v>20.812499999999996</v>
      </c>
      <c r="AO7" s="186">
        <f t="shared" si="3"/>
        <v>31.21875</v>
      </c>
    </row>
    <row r="8" spans="1:42" ht="15" customHeight="1" outlineLevel="1">
      <c r="A8" s="43"/>
      <c r="B8" s="33"/>
      <c r="C8" s="28"/>
      <c r="D8" s="48" t="s">
        <v>21</v>
      </c>
      <c r="E8" s="1"/>
      <c r="F8" s="8">
        <f>AVERAGE(H8,K8,N8,Q8,T8,W8,Z8,AC8)</f>
        <v>33.299999999999997</v>
      </c>
      <c r="G8" s="1"/>
      <c r="H8" s="8">
        <f>(I8-1)*33.3</f>
        <v>66.599999999999994</v>
      </c>
      <c r="I8" s="152">
        <v>3</v>
      </c>
      <c r="J8" s="1"/>
      <c r="K8" s="8">
        <f>(L8-1)*33.3</f>
        <v>0</v>
      </c>
      <c r="L8" s="14">
        <v>1</v>
      </c>
      <c r="M8" s="1"/>
      <c r="N8" s="236">
        <f>IF(O8=0,"",(O8-1)*33.3)</f>
        <v>33.299999999999997</v>
      </c>
      <c r="O8" s="211">
        <v>2</v>
      </c>
      <c r="P8" s="1"/>
      <c r="Q8" s="8">
        <f>IF(R8=0,"",(R8-1)*33.3)</f>
        <v>0</v>
      </c>
      <c r="R8" s="14">
        <v>1</v>
      </c>
      <c r="S8" s="1"/>
      <c r="T8" s="8">
        <f>(U8-1)*33.3</f>
        <v>33.299999999999997</v>
      </c>
      <c r="U8" s="14">
        <v>2</v>
      </c>
      <c r="V8" s="1"/>
      <c r="W8" s="8">
        <f>(X8-1)*33.3</f>
        <v>33.299999999999997</v>
      </c>
      <c r="X8" s="14">
        <v>2</v>
      </c>
      <c r="Y8" s="1"/>
      <c r="Z8" s="8">
        <f>(AA8-1)*33.3</f>
        <v>66.599999999999994</v>
      </c>
      <c r="AA8" s="14">
        <v>3</v>
      </c>
      <c r="AB8" s="1"/>
      <c r="AC8" s="8">
        <f>(AD8-1)*33.3</f>
        <v>33.299999999999997</v>
      </c>
      <c r="AD8" s="14">
        <v>2</v>
      </c>
      <c r="AE8" s="1"/>
      <c r="AF8" s="42">
        <f t="shared" si="0"/>
        <v>22.2</v>
      </c>
      <c r="AG8" s="184"/>
      <c r="AH8" s="42">
        <f t="shared" si="1"/>
        <v>49.949999999999996</v>
      </c>
      <c r="AJ8" s="42">
        <f t="shared" si="4"/>
        <v>27.75</v>
      </c>
      <c r="AK8" s="186"/>
      <c r="AL8" s="187">
        <f t="shared" si="2"/>
        <v>27.75</v>
      </c>
      <c r="AO8" s="186">
        <f t="shared" si="3"/>
        <v>47.17499999999999</v>
      </c>
    </row>
    <row r="9" spans="1:42" ht="15" customHeight="1" outlineLevel="1">
      <c r="A9" s="43"/>
      <c r="B9" s="33"/>
      <c r="C9" s="28"/>
      <c r="D9" s="56" t="s">
        <v>22</v>
      </c>
      <c r="E9" s="1"/>
      <c r="F9" s="8">
        <f>AVERAGE(H9,K9,N9,Q9,T9,W9,Z9,AC9)</f>
        <v>12.487499999999999</v>
      </c>
      <c r="G9" s="1"/>
      <c r="H9" s="8">
        <f>(I9-1)*33.3</f>
        <v>33.299999999999997</v>
      </c>
      <c r="I9" s="152">
        <v>2</v>
      </c>
      <c r="J9" s="1"/>
      <c r="K9" s="8">
        <f>(L9-1)*33.3</f>
        <v>0</v>
      </c>
      <c r="L9" s="14">
        <v>1</v>
      </c>
      <c r="M9" s="1"/>
      <c r="N9" s="236">
        <f t="shared" ref="N9:N11" si="5">IF(O9=0,"",(O9-1)*33.3)</f>
        <v>0</v>
      </c>
      <c r="O9" s="211">
        <v>1</v>
      </c>
      <c r="P9" s="1"/>
      <c r="Q9" s="8">
        <f t="shared" ref="Q9:Q11" si="6">IF(R9=0,"",(R9-1)*33.3)</f>
        <v>0</v>
      </c>
      <c r="R9" s="14">
        <v>1</v>
      </c>
      <c r="S9" s="1"/>
      <c r="T9" s="8">
        <f>(U9-1)*33.3</f>
        <v>33.299999999999997</v>
      </c>
      <c r="U9" s="14">
        <v>2</v>
      </c>
      <c r="V9" s="1"/>
      <c r="W9" s="8">
        <f>(X9-1)*33.3</f>
        <v>0</v>
      </c>
      <c r="X9" s="14">
        <v>1</v>
      </c>
      <c r="Y9" s="1"/>
      <c r="Z9" s="8">
        <f>(AA9-1)*33.3</f>
        <v>0</v>
      </c>
      <c r="AA9" s="14">
        <v>1</v>
      </c>
      <c r="AB9" s="1"/>
      <c r="AC9" s="8">
        <f>(AD9-1)*33.3</f>
        <v>33.299999999999997</v>
      </c>
      <c r="AD9" s="14">
        <v>2</v>
      </c>
      <c r="AE9" s="1"/>
      <c r="AF9" s="42">
        <f t="shared" si="0"/>
        <v>11.1</v>
      </c>
      <c r="AG9" s="183"/>
      <c r="AH9" s="42">
        <f t="shared" si="1"/>
        <v>0</v>
      </c>
      <c r="AJ9" s="42">
        <f t="shared" si="4"/>
        <v>5.55</v>
      </c>
      <c r="AK9" s="186"/>
      <c r="AL9" s="187">
        <f t="shared" si="2"/>
        <v>5.55</v>
      </c>
      <c r="AO9" s="186">
        <f t="shared" si="3"/>
        <v>19.424999999999997</v>
      </c>
    </row>
    <row r="10" spans="1:42" ht="15" customHeight="1" outlineLevel="1">
      <c r="A10" s="43"/>
      <c r="B10" s="33"/>
      <c r="C10" s="28"/>
      <c r="D10" s="57" t="s">
        <v>23</v>
      </c>
      <c r="E10" s="1"/>
      <c r="F10" s="8">
        <f>AVERAGE(H10,K10,N10,Q10,T10,W10,Z10,AC10)</f>
        <v>29.137499999999996</v>
      </c>
      <c r="G10" s="1"/>
      <c r="H10" s="8">
        <f>(I10-1)*33.3</f>
        <v>33.299999999999997</v>
      </c>
      <c r="I10" s="152">
        <v>2</v>
      </c>
      <c r="J10" s="1"/>
      <c r="K10" s="8">
        <f>(L10-1)*33.3</f>
        <v>0</v>
      </c>
      <c r="L10" s="14">
        <v>1</v>
      </c>
      <c r="M10" s="1"/>
      <c r="N10" s="236">
        <f t="shared" si="5"/>
        <v>33.299999999999997</v>
      </c>
      <c r="O10" s="211">
        <v>2</v>
      </c>
      <c r="P10" s="1"/>
      <c r="Q10" s="8">
        <f t="shared" si="6"/>
        <v>0</v>
      </c>
      <c r="R10" s="14">
        <v>1</v>
      </c>
      <c r="S10" s="1"/>
      <c r="T10" s="8">
        <f>(U10-1)*33.3</f>
        <v>33.299999999999997</v>
      </c>
      <c r="U10" s="14">
        <v>2</v>
      </c>
      <c r="V10" s="1"/>
      <c r="W10" s="8">
        <f>(X10-1)*33.3</f>
        <v>33.299999999999997</v>
      </c>
      <c r="X10" s="14">
        <v>2</v>
      </c>
      <c r="Y10" s="1"/>
      <c r="Z10" s="8">
        <f>(AA10-1)*33.3</f>
        <v>66.599999999999994</v>
      </c>
      <c r="AA10" s="14">
        <v>3</v>
      </c>
      <c r="AB10" s="1"/>
      <c r="AC10" s="8">
        <f>(AD10-1)*33.3</f>
        <v>33.299999999999997</v>
      </c>
      <c r="AD10" s="14">
        <v>2</v>
      </c>
      <c r="AE10" s="1"/>
      <c r="AF10" s="42">
        <f t="shared" si="0"/>
        <v>22.2</v>
      </c>
      <c r="AG10" s="184"/>
      <c r="AH10" s="42">
        <f t="shared" si="1"/>
        <v>49.949999999999996</v>
      </c>
      <c r="AJ10" s="42">
        <f t="shared" si="4"/>
        <v>27.75</v>
      </c>
      <c r="AK10" s="186"/>
      <c r="AL10" s="187">
        <f t="shared" si="2"/>
        <v>27.75</v>
      </c>
      <c r="AO10" s="186">
        <f t="shared" si="3"/>
        <v>30.524999999999991</v>
      </c>
    </row>
    <row r="11" spans="1:42" ht="15" customHeight="1" outlineLevel="1">
      <c r="A11" s="43"/>
      <c r="B11" s="37"/>
      <c r="C11" s="38"/>
      <c r="D11" s="58" t="s">
        <v>24</v>
      </c>
      <c r="E11" s="18"/>
      <c r="F11" s="8">
        <f>AVERAGE(H11,K11,N11,Q11,T11,W11,Z11,AC11)</f>
        <v>24.975000000000001</v>
      </c>
      <c r="G11" s="18"/>
      <c r="H11" s="8">
        <f>(I11-1)*33.3</f>
        <v>33.299999999999997</v>
      </c>
      <c r="I11" s="161">
        <v>2</v>
      </c>
      <c r="J11" s="18"/>
      <c r="K11" s="8">
        <f>(L11-1)*33.3</f>
        <v>33.299999999999997</v>
      </c>
      <c r="L11" s="20">
        <v>2</v>
      </c>
      <c r="M11" s="18"/>
      <c r="N11" s="236">
        <f t="shared" si="5"/>
        <v>33.299999999999997</v>
      </c>
      <c r="O11" s="228">
        <v>2</v>
      </c>
      <c r="P11" s="18"/>
      <c r="Q11" s="8">
        <f t="shared" si="6"/>
        <v>0</v>
      </c>
      <c r="R11" s="20">
        <v>1</v>
      </c>
      <c r="S11" s="18"/>
      <c r="T11" s="8">
        <f>(U11-1)*33.3</f>
        <v>0</v>
      </c>
      <c r="U11" s="14">
        <v>1</v>
      </c>
      <c r="V11" s="18"/>
      <c r="W11" s="8">
        <f>(X11-1)*33.3</f>
        <v>0</v>
      </c>
      <c r="X11" s="20">
        <v>1</v>
      </c>
      <c r="Y11" s="18"/>
      <c r="Z11" s="8">
        <f>(AA11-1)*33.3</f>
        <v>66.599999999999994</v>
      </c>
      <c r="AA11" s="89">
        <v>3</v>
      </c>
      <c r="AB11" s="18"/>
      <c r="AC11" s="8">
        <f>(AD11-1)*33.3</f>
        <v>33.299999999999997</v>
      </c>
      <c r="AD11" s="20">
        <v>2</v>
      </c>
      <c r="AE11" s="18" t="s">
        <v>25</v>
      </c>
      <c r="AF11" s="42">
        <f t="shared" si="0"/>
        <v>11.1</v>
      </c>
      <c r="AG11" s="184"/>
      <c r="AH11" s="42">
        <f t="shared" si="1"/>
        <v>33.299999999999997</v>
      </c>
      <c r="AJ11" s="42">
        <f t="shared" si="4"/>
        <v>22.2</v>
      </c>
      <c r="AK11" s="186"/>
      <c r="AL11" s="187">
        <f t="shared" si="2"/>
        <v>22.2</v>
      </c>
      <c r="AO11" s="186">
        <f t="shared" si="3"/>
        <v>27.749999999999993</v>
      </c>
    </row>
    <row r="12" spans="1:42" ht="15" customHeight="1">
      <c r="A12" s="43"/>
      <c r="B12" s="189" t="s">
        <v>26</v>
      </c>
      <c r="C12" s="190"/>
      <c r="D12" s="191"/>
      <c r="E12" s="192"/>
      <c r="F12" s="193">
        <f>AVERAGE(F14:F16,F18:F20,F22:F24)</f>
        <v>33.299999999999997</v>
      </c>
      <c r="G12" s="192"/>
      <c r="H12" s="193">
        <f>AVERAGE(H14:H16,H18:H20,H22:H24)</f>
        <v>40.699999999999996</v>
      </c>
      <c r="I12" s="194"/>
      <c r="J12" s="192"/>
      <c r="K12" s="193"/>
      <c r="L12" s="192"/>
      <c r="M12" s="192"/>
      <c r="N12" s="236">
        <f>IFERROR(AVERAGE(N13,N17,N21),"")</f>
        <v>11.1</v>
      </c>
      <c r="O12" s="237"/>
      <c r="P12" s="192"/>
      <c r="Q12" s="193">
        <f>IFERROR(AVERAGE(Q13,Q17,Q21),"")</f>
        <v>7.3999999999999995</v>
      </c>
      <c r="R12" s="192"/>
      <c r="S12" s="192"/>
      <c r="T12" s="193">
        <f>AVERAGE(T14:T16,T18:T20,T22:T24)</f>
        <v>48.1</v>
      </c>
      <c r="U12" s="192"/>
      <c r="V12" s="192"/>
      <c r="W12" s="193">
        <f>AVERAGE(W14:W16,W18:W20,W22:W24)</f>
        <v>33.299999999999997</v>
      </c>
      <c r="X12" s="192"/>
      <c r="Y12" s="192"/>
      <c r="Z12" s="193">
        <f>AVERAGE(Z14:Z16,Z18:Z20,Z22:Z24)</f>
        <v>33.300000000000004</v>
      </c>
      <c r="AA12" s="192"/>
      <c r="AB12" s="192"/>
      <c r="AC12" s="193">
        <f>AVERAGE(AC14:AC16,AC18:AC20,AC22:AC24)</f>
        <v>59.199999999999996</v>
      </c>
      <c r="AD12" s="192"/>
      <c r="AE12" s="192"/>
      <c r="AF12" s="195">
        <f t="shared" si="0"/>
        <v>22.2</v>
      </c>
      <c r="AG12" s="196"/>
      <c r="AH12" s="195">
        <f t="shared" si="1"/>
        <v>33.299999999999997</v>
      </c>
      <c r="AI12" s="197"/>
      <c r="AJ12" s="195">
        <f t="shared" si="4"/>
        <v>26.639999999999997</v>
      </c>
      <c r="AK12" s="198"/>
      <c r="AL12" s="199">
        <f t="shared" si="2"/>
        <v>26.639999999999997</v>
      </c>
      <c r="AM12" s="197"/>
      <c r="AN12" s="197"/>
      <c r="AO12" s="200">
        <f t="shared" ref="AO12:AO24" si="7">H12*$H$3+N12*$N$4+Q12*$Q$4+T12*$T$4+W12*$W$4+Z12*$Z$4</f>
        <v>33.669999999999995</v>
      </c>
      <c r="AP12" t="s">
        <v>27</v>
      </c>
    </row>
    <row r="13" spans="1:42" ht="15" customHeight="1">
      <c r="A13" s="43"/>
      <c r="B13" s="33"/>
      <c r="C13" s="34" t="s">
        <v>28</v>
      </c>
      <c r="D13" s="201"/>
      <c r="E13" s="202"/>
      <c r="F13" s="203">
        <f>AVERAGE(F14:F16)</f>
        <v>38.057142857142857</v>
      </c>
      <c r="G13" s="202"/>
      <c r="H13" s="203">
        <f>AVERAGE(H14:H16)</f>
        <v>33.299999999999997</v>
      </c>
      <c r="I13" s="204"/>
      <c r="J13" s="202"/>
      <c r="K13" s="203"/>
      <c r="L13" s="202"/>
      <c r="M13" s="202"/>
      <c r="N13" s="238">
        <f>IFERROR(AVERAGE(N14:N16),"")</f>
        <v>11.1</v>
      </c>
      <c r="O13" s="232"/>
      <c r="P13" s="202"/>
      <c r="Q13" s="203">
        <f>IFERROR(AVERAGE(Q14:Q16),"")</f>
        <v>22.2</v>
      </c>
      <c r="R13" s="202"/>
      <c r="S13" s="202"/>
      <c r="T13" s="203">
        <f>AVERAGE(T14:T16)</f>
        <v>66.599999999999994</v>
      </c>
      <c r="U13" s="202"/>
      <c r="V13" s="202"/>
      <c r="W13" s="203">
        <f>AVERAGE(W14:W16)</f>
        <v>33.299999999999997</v>
      </c>
      <c r="X13" s="202"/>
      <c r="Y13" s="202"/>
      <c r="Z13" s="203">
        <f>AVERAGE(Z14:Z16)</f>
        <v>33.299999999999997</v>
      </c>
      <c r="AA13" s="202"/>
      <c r="AB13" s="202"/>
      <c r="AC13" s="203">
        <f>AVERAGE(AC14:AC16)</f>
        <v>66.599999999999994</v>
      </c>
      <c r="AD13" s="202"/>
      <c r="AE13" s="202"/>
      <c r="AF13" s="205">
        <f t="shared" si="0"/>
        <v>33.299999999999997</v>
      </c>
      <c r="AG13" s="206"/>
      <c r="AH13" s="205">
        <f t="shared" si="1"/>
        <v>33.299999999999997</v>
      </c>
      <c r="AI13" s="207"/>
      <c r="AJ13" s="205">
        <f>AVERAGE(Z13,W13,T13,Q13,N13,K13)</f>
        <v>33.299999999999997</v>
      </c>
      <c r="AK13" s="208"/>
      <c r="AL13" s="209">
        <f t="shared" si="2"/>
        <v>33.299999999999997</v>
      </c>
      <c r="AM13" s="207"/>
      <c r="AN13" s="207"/>
      <c r="AO13" s="210">
        <f t="shared" si="7"/>
        <v>33.299999999999997</v>
      </c>
      <c r="AP13" t="s">
        <v>27</v>
      </c>
    </row>
    <row r="14" spans="1:42" ht="15" customHeight="1" outlineLevel="1">
      <c r="A14" s="43"/>
      <c r="B14" s="33"/>
      <c r="C14" s="28"/>
      <c r="D14" s="52" t="s">
        <v>29</v>
      </c>
      <c r="E14" s="1"/>
      <c r="F14" s="8">
        <f t="shared" ref="F14:F24" si="8">AVERAGE(H14,K14,N14,Q14,T14,W14,Z14,AC14)</f>
        <v>38.057142857142857</v>
      </c>
      <c r="G14" s="1"/>
      <c r="H14" s="8">
        <f>(I14-1)*33.3</f>
        <v>33.299999999999997</v>
      </c>
      <c r="I14" s="152">
        <v>2</v>
      </c>
      <c r="J14" s="1"/>
      <c r="K14" s="8" t="s">
        <v>30</v>
      </c>
      <c r="L14" s="14"/>
      <c r="M14" s="1"/>
      <c r="N14" s="236">
        <f t="shared" ref="N14:N16" si="9">IF(O14=0,"",(O14-1)*33.3)</f>
        <v>0</v>
      </c>
      <c r="O14" s="211">
        <v>1</v>
      </c>
      <c r="P14" s="1"/>
      <c r="Q14" s="8">
        <f t="shared" ref="Q14:Q16" si="10">IF(R14=0,"",(R14-1)*33.3)</f>
        <v>33.299999999999997</v>
      </c>
      <c r="R14" s="14">
        <v>2</v>
      </c>
      <c r="S14" s="1"/>
      <c r="T14" s="8">
        <f>(U14-1)*33.3</f>
        <v>66.599999999999994</v>
      </c>
      <c r="U14" s="14">
        <v>3</v>
      </c>
      <c r="V14" s="1"/>
      <c r="W14" s="8">
        <f>(X14-1)*33.3</f>
        <v>33.299999999999997</v>
      </c>
      <c r="X14" s="14">
        <v>2</v>
      </c>
      <c r="Y14" s="1"/>
      <c r="Z14" s="8">
        <f>(AA14-1)*33.3</f>
        <v>33.299999999999997</v>
      </c>
      <c r="AA14" s="14">
        <v>2</v>
      </c>
      <c r="AB14" s="1"/>
      <c r="AC14" s="8">
        <f>(AD14-1)*33.3</f>
        <v>66.599999999999994</v>
      </c>
      <c r="AD14" s="14">
        <v>3</v>
      </c>
      <c r="AE14" s="1"/>
      <c r="AF14" s="42">
        <f t="shared" si="0"/>
        <v>33.299999999999997</v>
      </c>
      <c r="AG14" s="184"/>
      <c r="AH14" s="42">
        <f t="shared" si="1"/>
        <v>33.299999999999997</v>
      </c>
      <c r="AJ14" s="42">
        <f t="shared" ref="AJ14:AJ63" si="11">AVERAGE(Z14,W14,T14,Q14,N14,K14)</f>
        <v>33.299999999999997</v>
      </c>
      <c r="AK14" s="186"/>
      <c r="AL14" s="187">
        <f t="shared" si="2"/>
        <v>33.299999999999997</v>
      </c>
      <c r="AO14" s="188">
        <f t="shared" si="7"/>
        <v>33.299999999999997</v>
      </c>
      <c r="AP14" t="s">
        <v>27</v>
      </c>
    </row>
    <row r="15" spans="1:42" ht="15" customHeight="1" outlineLevel="1">
      <c r="A15" s="43"/>
      <c r="B15" s="33"/>
      <c r="C15" s="28"/>
      <c r="D15" s="57" t="s">
        <v>31</v>
      </c>
      <c r="E15" s="1"/>
      <c r="F15" s="8">
        <f t="shared" si="8"/>
        <v>33.299999999999997</v>
      </c>
      <c r="G15" s="1"/>
      <c r="H15" s="8">
        <f>(I15-1)*33.3</f>
        <v>33.299999999999997</v>
      </c>
      <c r="I15" s="152">
        <v>2</v>
      </c>
      <c r="J15" s="1"/>
      <c r="K15" s="8" t="s">
        <v>30</v>
      </c>
      <c r="L15" s="14"/>
      <c r="M15" s="1"/>
      <c r="N15" s="236">
        <f t="shared" si="9"/>
        <v>0</v>
      </c>
      <c r="O15" s="211">
        <v>1</v>
      </c>
      <c r="P15" s="1"/>
      <c r="Q15" s="8">
        <f t="shared" si="10"/>
        <v>0</v>
      </c>
      <c r="R15" s="14">
        <v>1</v>
      </c>
      <c r="S15" s="1"/>
      <c r="T15" s="8">
        <f>(U15-1)*33.3</f>
        <v>66.599999999999994</v>
      </c>
      <c r="U15" s="14">
        <v>3</v>
      </c>
      <c r="V15" s="1"/>
      <c r="W15" s="8">
        <f>(X15-1)*33.3</f>
        <v>33.299999999999997</v>
      </c>
      <c r="X15" s="14">
        <v>2</v>
      </c>
      <c r="Y15" s="1"/>
      <c r="Z15" s="8">
        <f>(AA15-1)*33.3</f>
        <v>33.299999999999997</v>
      </c>
      <c r="AA15" s="14">
        <v>2</v>
      </c>
      <c r="AB15" s="1"/>
      <c r="AC15" s="8">
        <f>(AD15-1)*33.3</f>
        <v>66.599999999999994</v>
      </c>
      <c r="AD15" s="14">
        <v>3</v>
      </c>
      <c r="AE15" s="1"/>
      <c r="AF15" s="42">
        <f t="shared" si="0"/>
        <v>22.2</v>
      </c>
      <c r="AG15" s="184"/>
      <c r="AH15" s="42">
        <f t="shared" si="1"/>
        <v>33.299999999999997</v>
      </c>
      <c r="AJ15" s="42">
        <f t="shared" si="11"/>
        <v>26.639999999999997</v>
      </c>
      <c r="AK15" s="186"/>
      <c r="AL15" s="187">
        <f t="shared" si="2"/>
        <v>26.639999999999997</v>
      </c>
      <c r="AO15" s="188">
        <f t="shared" si="7"/>
        <v>29.97</v>
      </c>
      <c r="AP15" t="s">
        <v>27</v>
      </c>
    </row>
    <row r="16" spans="1:42" ht="15" customHeight="1" outlineLevel="1">
      <c r="A16" s="43"/>
      <c r="B16" s="33"/>
      <c r="C16" s="28"/>
      <c r="D16" s="52" t="s">
        <v>32</v>
      </c>
      <c r="E16" s="1"/>
      <c r="F16" s="8">
        <f t="shared" si="8"/>
        <v>42.814285714285724</v>
      </c>
      <c r="G16" s="1"/>
      <c r="H16" s="8">
        <f>(I16-1)*33.3</f>
        <v>33.299999999999997</v>
      </c>
      <c r="I16" s="152">
        <v>2</v>
      </c>
      <c r="J16" s="1"/>
      <c r="K16" s="8" t="s">
        <v>30</v>
      </c>
      <c r="L16" s="14"/>
      <c r="M16" s="1"/>
      <c r="N16" s="236">
        <f t="shared" si="9"/>
        <v>33.299999999999997</v>
      </c>
      <c r="O16" s="211">
        <v>2</v>
      </c>
      <c r="P16" s="1"/>
      <c r="Q16" s="8">
        <f t="shared" si="10"/>
        <v>33.299999999999997</v>
      </c>
      <c r="R16" s="14">
        <v>2</v>
      </c>
      <c r="S16" s="1"/>
      <c r="T16" s="8">
        <f>(U16-1)*33.3</f>
        <v>66.599999999999994</v>
      </c>
      <c r="U16" s="14">
        <v>3</v>
      </c>
      <c r="V16" s="1"/>
      <c r="W16" s="8">
        <f>(X16-1)*33.3</f>
        <v>33.299999999999997</v>
      </c>
      <c r="X16" s="14">
        <v>2</v>
      </c>
      <c r="Y16" s="1"/>
      <c r="Z16" s="8">
        <f>(AA16-1)*33.3</f>
        <v>33.299999999999997</v>
      </c>
      <c r="AA16" s="14">
        <v>2</v>
      </c>
      <c r="AB16" s="1"/>
      <c r="AC16" s="8">
        <f>(AD16-1)*33.3</f>
        <v>66.599999999999994</v>
      </c>
      <c r="AD16" s="14">
        <v>3</v>
      </c>
      <c r="AE16" s="1"/>
      <c r="AF16" s="42">
        <f t="shared" si="0"/>
        <v>44.4</v>
      </c>
      <c r="AG16" s="184"/>
      <c r="AH16" s="42">
        <f t="shared" si="1"/>
        <v>33.299999999999997</v>
      </c>
      <c r="AJ16" s="42">
        <f t="shared" si="11"/>
        <v>39.96</v>
      </c>
      <c r="AK16" s="186"/>
      <c r="AL16" s="187">
        <f t="shared" si="2"/>
        <v>39.96</v>
      </c>
      <c r="AO16" s="188">
        <f t="shared" si="7"/>
        <v>36.629999999999995</v>
      </c>
      <c r="AP16" t="s">
        <v>27</v>
      </c>
    </row>
    <row r="17" spans="1:42" s="225" customFormat="1" ht="15" customHeight="1">
      <c r="A17" s="220"/>
      <c r="B17" s="221"/>
      <c r="C17" s="222" t="s">
        <v>33</v>
      </c>
      <c r="D17" s="223"/>
      <c r="E17" s="213"/>
      <c r="F17" s="212">
        <f t="shared" si="8"/>
        <v>31.714285714285715</v>
      </c>
      <c r="G17" s="213"/>
      <c r="H17" s="212">
        <f>AVERAGE(H18:H20)</f>
        <v>44.4</v>
      </c>
      <c r="I17" s="224"/>
      <c r="J17" s="213"/>
      <c r="K17" s="212"/>
      <c r="L17" s="213"/>
      <c r="M17" s="213"/>
      <c r="N17" s="236">
        <f>IFERROR(AVERAGE(N18:N20),"")</f>
        <v>11.1</v>
      </c>
      <c r="O17" s="232"/>
      <c r="P17" s="213"/>
      <c r="Q17" s="212">
        <f>IFERROR(AVERAGE(Q18:Q20),"")</f>
        <v>0</v>
      </c>
      <c r="R17" s="213"/>
      <c r="S17" s="213"/>
      <c r="T17" s="212">
        <f>AVERAGE(T18:T20)</f>
        <v>44.4</v>
      </c>
      <c r="U17" s="213"/>
      <c r="V17" s="213"/>
      <c r="W17" s="212">
        <f>AVERAGE(W18:W20)</f>
        <v>33.299999999999997</v>
      </c>
      <c r="X17" s="213"/>
      <c r="Y17" s="213"/>
      <c r="Z17" s="212">
        <f>AVERAGE(Z18:Z20)</f>
        <v>33.299999999999997</v>
      </c>
      <c r="AA17" s="213"/>
      <c r="AB17" s="213"/>
      <c r="AC17" s="212">
        <f>AVERAGE(AC18:AC20)</f>
        <v>55.5</v>
      </c>
      <c r="AD17" s="213"/>
      <c r="AE17" s="213"/>
      <c r="AF17" s="214">
        <f t="shared" si="0"/>
        <v>18.5</v>
      </c>
      <c r="AG17" s="215"/>
      <c r="AH17" s="214">
        <f t="shared" si="1"/>
        <v>33.299999999999997</v>
      </c>
      <c r="AI17" s="216"/>
      <c r="AJ17" s="214">
        <f t="shared" si="11"/>
        <v>24.419999999999998</v>
      </c>
      <c r="AK17" s="217"/>
      <c r="AL17" s="218">
        <f t="shared" si="2"/>
        <v>24.419999999999998</v>
      </c>
      <c r="AM17" s="216"/>
      <c r="AN17" s="216"/>
      <c r="AO17" s="219">
        <f t="shared" si="7"/>
        <v>34.409999999999997</v>
      </c>
      <c r="AP17" s="225" t="s">
        <v>27</v>
      </c>
    </row>
    <row r="18" spans="1:42" ht="15" customHeight="1" outlineLevel="1">
      <c r="A18" s="43"/>
      <c r="B18" s="33"/>
      <c r="C18" s="28"/>
      <c r="D18" s="52" t="s">
        <v>34</v>
      </c>
      <c r="E18" s="1"/>
      <c r="F18" s="8">
        <f t="shared" si="8"/>
        <v>42.81428571428571</v>
      </c>
      <c r="G18" s="1"/>
      <c r="H18" s="8">
        <f>(I18-1)*33.3</f>
        <v>33.299999999999997</v>
      </c>
      <c r="I18" s="152">
        <v>2</v>
      </c>
      <c r="J18" s="1"/>
      <c r="K18" s="8" t="s">
        <v>30</v>
      </c>
      <c r="L18" s="14"/>
      <c r="M18" s="1"/>
      <c r="N18" s="236">
        <f t="shared" ref="N18:N20" si="12">IF(O18=0,"",(O18-1)*33.3)</f>
        <v>33.299999999999997</v>
      </c>
      <c r="O18" s="211">
        <v>2</v>
      </c>
      <c r="P18" s="1"/>
      <c r="Q18" s="8">
        <f t="shared" ref="Q18:Q20" si="13">IF(R18=0,"",(R18-1)*33.3)</f>
        <v>0</v>
      </c>
      <c r="R18" s="14">
        <v>1</v>
      </c>
      <c r="S18" s="1"/>
      <c r="T18" s="8">
        <f>(U18-1)*33.3</f>
        <v>66.599999999999994</v>
      </c>
      <c r="U18" s="14">
        <v>3</v>
      </c>
      <c r="V18" s="1"/>
      <c r="W18" s="8">
        <f>(X18-1)*33.3</f>
        <v>33.299999999999997</v>
      </c>
      <c r="X18" s="14">
        <v>2</v>
      </c>
      <c r="Y18" s="1"/>
      <c r="Z18" s="8">
        <f>(AA18-1)*33.3</f>
        <v>66.599999999999994</v>
      </c>
      <c r="AA18" s="14">
        <v>3</v>
      </c>
      <c r="AB18" s="1"/>
      <c r="AC18" s="8">
        <f>(AD18-1)*33.3</f>
        <v>66.599999999999994</v>
      </c>
      <c r="AD18" s="14">
        <v>3</v>
      </c>
      <c r="AE18" s="1"/>
      <c r="AF18" s="42">
        <f t="shared" si="0"/>
        <v>33.299999999999997</v>
      </c>
      <c r="AG18" s="184"/>
      <c r="AH18" s="42">
        <f t="shared" si="1"/>
        <v>49.949999999999996</v>
      </c>
      <c r="AJ18" s="42">
        <f t="shared" si="11"/>
        <v>39.96</v>
      </c>
      <c r="AK18" s="186"/>
      <c r="AL18" s="187">
        <f t="shared" si="2"/>
        <v>39.96</v>
      </c>
      <c r="AO18" s="188">
        <f t="shared" si="7"/>
        <v>36.629999999999995</v>
      </c>
      <c r="AP18" t="s">
        <v>27</v>
      </c>
    </row>
    <row r="19" spans="1:42" ht="15" customHeight="1" outlineLevel="1">
      <c r="A19" s="43"/>
      <c r="B19" s="33"/>
      <c r="C19" s="28"/>
      <c r="D19" s="57" t="s">
        <v>35</v>
      </c>
      <c r="E19" s="1"/>
      <c r="F19" s="8">
        <f t="shared" si="8"/>
        <v>42.814285714285703</v>
      </c>
      <c r="G19" s="1"/>
      <c r="H19" s="8">
        <f>(I19-1)*33.3</f>
        <v>66.599999999999994</v>
      </c>
      <c r="I19" s="152">
        <v>3</v>
      </c>
      <c r="J19" s="1"/>
      <c r="K19" s="8" t="s">
        <v>30</v>
      </c>
      <c r="L19" s="14"/>
      <c r="M19" s="1"/>
      <c r="N19" s="236">
        <f t="shared" si="12"/>
        <v>0</v>
      </c>
      <c r="O19" s="211">
        <v>1</v>
      </c>
      <c r="P19" s="1"/>
      <c r="Q19" s="8">
        <f t="shared" si="13"/>
        <v>0</v>
      </c>
      <c r="R19" s="14">
        <v>1</v>
      </c>
      <c r="S19" s="1"/>
      <c r="T19" s="8">
        <f>(U19-1)*33.3</f>
        <v>66.599999999999994</v>
      </c>
      <c r="U19" s="14">
        <v>3</v>
      </c>
      <c r="V19" s="1"/>
      <c r="W19" s="8">
        <f>(X19-1)*33.3</f>
        <v>66.599999999999994</v>
      </c>
      <c r="X19" s="14">
        <v>3</v>
      </c>
      <c r="Y19" s="1"/>
      <c r="Z19" s="8">
        <f>(AA19-1)*33.3</f>
        <v>33.299999999999997</v>
      </c>
      <c r="AA19" s="14">
        <v>2</v>
      </c>
      <c r="AB19" s="1"/>
      <c r="AC19" s="8">
        <f>(AD19-1)*33.3</f>
        <v>66.599999999999994</v>
      </c>
      <c r="AD19" s="14">
        <v>3</v>
      </c>
      <c r="AE19" s="1"/>
      <c r="AF19" s="42">
        <f t="shared" si="0"/>
        <v>22.2</v>
      </c>
      <c r="AG19" s="184"/>
      <c r="AH19" s="42">
        <f t="shared" si="1"/>
        <v>49.949999999999996</v>
      </c>
      <c r="AJ19" s="42">
        <f t="shared" si="11"/>
        <v>33.299999999999997</v>
      </c>
      <c r="AK19" s="186"/>
      <c r="AL19" s="187">
        <f t="shared" si="2"/>
        <v>33.299999999999997</v>
      </c>
      <c r="AO19" s="188">
        <f t="shared" si="7"/>
        <v>49.949999999999989</v>
      </c>
      <c r="AP19" t="s">
        <v>27</v>
      </c>
    </row>
    <row r="20" spans="1:42" ht="14.45" outlineLevel="1">
      <c r="A20" s="43"/>
      <c r="B20" s="33"/>
      <c r="C20" s="28"/>
      <c r="D20" s="52" t="s">
        <v>36</v>
      </c>
      <c r="E20" s="1"/>
      <c r="F20" s="8">
        <f t="shared" si="8"/>
        <v>9.5142857142857142</v>
      </c>
      <c r="G20" s="1"/>
      <c r="H20" s="8">
        <f>(I20-1)*33.3</f>
        <v>33.299999999999997</v>
      </c>
      <c r="I20" s="152">
        <v>2</v>
      </c>
      <c r="J20" s="1"/>
      <c r="K20" s="8" t="s">
        <v>30</v>
      </c>
      <c r="L20" s="14"/>
      <c r="M20" s="1"/>
      <c r="N20" s="236">
        <f t="shared" si="12"/>
        <v>0</v>
      </c>
      <c r="O20" s="211">
        <v>1</v>
      </c>
      <c r="P20" s="1"/>
      <c r="Q20" s="8">
        <f t="shared" si="13"/>
        <v>0</v>
      </c>
      <c r="R20" s="14">
        <v>1</v>
      </c>
      <c r="S20" s="1"/>
      <c r="T20" s="8">
        <f>(U20-1)*33.3</f>
        <v>0</v>
      </c>
      <c r="U20" s="14">
        <v>1</v>
      </c>
      <c r="V20" s="1"/>
      <c r="W20" s="8">
        <f>(X20-1)*33.3</f>
        <v>0</v>
      </c>
      <c r="X20" s="14">
        <v>1</v>
      </c>
      <c r="Y20" s="1"/>
      <c r="Z20" s="8">
        <f>(AA20-1)*33.3</f>
        <v>0</v>
      </c>
      <c r="AA20" s="14">
        <v>1</v>
      </c>
      <c r="AB20" s="1"/>
      <c r="AC20" s="8">
        <f>(AD20-1)*33.3</f>
        <v>33.299999999999997</v>
      </c>
      <c r="AD20" s="14">
        <v>2</v>
      </c>
      <c r="AE20" s="1"/>
      <c r="AF20" s="42">
        <f t="shared" si="0"/>
        <v>0</v>
      </c>
      <c r="AG20" s="184"/>
      <c r="AH20" s="42">
        <f t="shared" si="1"/>
        <v>0</v>
      </c>
      <c r="AJ20" s="42">
        <f t="shared" si="11"/>
        <v>0</v>
      </c>
      <c r="AK20" s="186"/>
      <c r="AL20" s="187">
        <f t="shared" si="2"/>
        <v>0</v>
      </c>
      <c r="AO20" s="188">
        <f t="shared" si="7"/>
        <v>16.649999999999999</v>
      </c>
      <c r="AP20" t="s">
        <v>27</v>
      </c>
    </row>
    <row r="21" spans="1:42" ht="14.45">
      <c r="A21" s="43"/>
      <c r="B21" s="33"/>
      <c r="C21" s="51" t="s">
        <v>37</v>
      </c>
      <c r="D21" s="51"/>
      <c r="E21" s="1"/>
      <c r="F21" s="8">
        <f t="shared" si="8"/>
        <v>30.128571428571426</v>
      </c>
      <c r="G21" s="1"/>
      <c r="H21" s="8">
        <f>AVERAGE(H22:H24)</f>
        <v>44.4</v>
      </c>
      <c r="I21" s="148"/>
      <c r="J21" s="1"/>
      <c r="K21" s="8"/>
      <c r="L21" s="10"/>
      <c r="M21" s="1"/>
      <c r="N21" s="236">
        <f>IFERROR(AVERAGE(N22:N24),"")</f>
        <v>11.1</v>
      </c>
      <c r="O21" s="232"/>
      <c r="P21" s="1"/>
      <c r="Q21" s="8">
        <f>IFERROR(AVERAGE(Q22:Q24),"")</f>
        <v>0</v>
      </c>
      <c r="R21" s="10"/>
      <c r="S21" s="1"/>
      <c r="T21" s="8">
        <f>AVERAGE(T22:T24)</f>
        <v>33.299999999999997</v>
      </c>
      <c r="U21" s="10"/>
      <c r="V21" s="1"/>
      <c r="W21" s="8">
        <f>AVERAGE(W22:W24)</f>
        <v>33.299999999999997</v>
      </c>
      <c r="X21" s="10"/>
      <c r="Y21" s="1"/>
      <c r="Z21" s="8">
        <f>AVERAGE(Z22:Z24)</f>
        <v>33.299999999999997</v>
      </c>
      <c r="AA21" s="10"/>
      <c r="AB21" s="1"/>
      <c r="AC21" s="8">
        <f>AVERAGE(AC22:AC24)</f>
        <v>55.5</v>
      </c>
      <c r="AD21" s="10"/>
      <c r="AE21" s="1"/>
      <c r="AF21" s="42">
        <f t="shared" si="0"/>
        <v>14.799999999999999</v>
      </c>
      <c r="AG21" s="184">
        <f>(K5+N5+Q5+T5+W5+Z5)/6</f>
        <v>7.5176535087719314</v>
      </c>
      <c r="AH21" s="42">
        <f t="shared" si="1"/>
        <v>33.299999999999997</v>
      </c>
      <c r="AJ21" s="42">
        <f t="shared" si="11"/>
        <v>22.199999999999996</v>
      </c>
      <c r="AK21" s="186"/>
      <c r="AL21" s="187">
        <f t="shared" si="2"/>
        <v>22.199999999999996</v>
      </c>
      <c r="AO21" s="188">
        <f t="shared" si="7"/>
        <v>33.299999999999997</v>
      </c>
      <c r="AP21" t="s">
        <v>27</v>
      </c>
    </row>
    <row r="22" spans="1:42" ht="15" customHeight="1" outlineLevel="1">
      <c r="A22" s="43"/>
      <c r="B22" s="33"/>
      <c r="C22" s="28"/>
      <c r="D22" s="52" t="s">
        <v>38</v>
      </c>
      <c r="E22" s="1"/>
      <c r="F22" s="8">
        <f t="shared" si="8"/>
        <v>33.299999999999997</v>
      </c>
      <c r="G22" s="1"/>
      <c r="H22" s="8">
        <f>(I22-1)*33.3</f>
        <v>66.599999999999994</v>
      </c>
      <c r="I22" s="152">
        <v>3</v>
      </c>
      <c r="J22" s="1"/>
      <c r="K22" s="8" t="s">
        <v>30</v>
      </c>
      <c r="L22" s="14"/>
      <c r="M22" s="1"/>
      <c r="N22" s="236">
        <f t="shared" ref="N22:N24" si="14">IF(O22=0,"",(O22-1)*33.3)</f>
        <v>0</v>
      </c>
      <c r="O22" s="211">
        <v>1</v>
      </c>
      <c r="P22" s="1"/>
      <c r="Q22" s="8">
        <f t="shared" ref="Q22:Q24" si="15">IF(R22=0,"",(R22-1)*33.3)</f>
        <v>0</v>
      </c>
      <c r="R22" s="14">
        <v>1</v>
      </c>
      <c r="S22" s="1"/>
      <c r="T22" s="8">
        <f>(U22-1)*33.3</f>
        <v>33.299999999999997</v>
      </c>
      <c r="U22" s="14">
        <v>2</v>
      </c>
      <c r="V22" s="1"/>
      <c r="W22" s="8">
        <f>(X22-1)*33.3</f>
        <v>33.299999999999997</v>
      </c>
      <c r="X22" s="14">
        <v>2</v>
      </c>
      <c r="Y22" s="1"/>
      <c r="Z22" s="8">
        <f>(AA22-1)*33.3</f>
        <v>33.299999999999997</v>
      </c>
      <c r="AA22" s="14">
        <v>2</v>
      </c>
      <c r="AB22" s="1"/>
      <c r="AC22" s="8">
        <f>(AD22-1)*33.3</f>
        <v>66.599999999999994</v>
      </c>
      <c r="AD22" s="14">
        <v>3</v>
      </c>
      <c r="AE22" s="1"/>
      <c r="AF22" s="42">
        <f t="shared" si="0"/>
        <v>11.1</v>
      </c>
      <c r="AG22" s="184"/>
      <c r="AH22" s="42">
        <f t="shared" si="1"/>
        <v>33.299999999999997</v>
      </c>
      <c r="AJ22" s="42">
        <f t="shared" si="11"/>
        <v>19.979999999999997</v>
      </c>
      <c r="AK22" s="186"/>
      <c r="AL22" s="187">
        <f t="shared" si="2"/>
        <v>19.979999999999997</v>
      </c>
      <c r="AO22" s="188">
        <f t="shared" si="7"/>
        <v>43.289999999999992</v>
      </c>
      <c r="AP22" t="s">
        <v>27</v>
      </c>
    </row>
    <row r="23" spans="1:42" ht="15" customHeight="1" outlineLevel="1">
      <c r="A23" s="43"/>
      <c r="B23" s="33"/>
      <c r="C23" s="28"/>
      <c r="D23" s="57" t="s">
        <v>39</v>
      </c>
      <c r="E23" s="1"/>
      <c r="F23" s="8">
        <f t="shared" si="8"/>
        <v>23.785714285714285</v>
      </c>
      <c r="G23" s="1"/>
      <c r="H23" s="8">
        <f>(I23-1)*33.3</f>
        <v>33.299999999999997</v>
      </c>
      <c r="I23" s="152">
        <v>2</v>
      </c>
      <c r="J23" s="1"/>
      <c r="K23" s="8" t="s">
        <v>30</v>
      </c>
      <c r="L23" s="14"/>
      <c r="M23" s="1"/>
      <c r="N23" s="236">
        <f t="shared" si="14"/>
        <v>0</v>
      </c>
      <c r="O23" s="211">
        <v>1</v>
      </c>
      <c r="P23" s="1"/>
      <c r="Q23" s="8">
        <f t="shared" si="15"/>
        <v>0</v>
      </c>
      <c r="R23" s="14">
        <v>1</v>
      </c>
      <c r="S23" s="1"/>
      <c r="T23" s="8">
        <f>(U23-1)*33.3</f>
        <v>33.299999999999997</v>
      </c>
      <c r="U23" s="14">
        <v>2</v>
      </c>
      <c r="V23" s="1"/>
      <c r="W23" s="8">
        <f>(X23-1)*33.3</f>
        <v>33.299999999999997</v>
      </c>
      <c r="X23" s="14">
        <v>2</v>
      </c>
      <c r="Y23" s="1"/>
      <c r="Z23" s="8">
        <f>(AA23-1)*33.3</f>
        <v>33.299999999999997</v>
      </c>
      <c r="AA23" s="14">
        <v>2</v>
      </c>
      <c r="AB23" s="1"/>
      <c r="AC23" s="8">
        <f>(AD23-1)*33.3</f>
        <v>33.299999999999997</v>
      </c>
      <c r="AD23" s="14">
        <v>2</v>
      </c>
      <c r="AE23" s="1"/>
      <c r="AF23" s="42">
        <f t="shared" si="0"/>
        <v>11.1</v>
      </c>
      <c r="AG23" s="184"/>
      <c r="AH23" s="42">
        <f t="shared" si="1"/>
        <v>33.299999999999997</v>
      </c>
      <c r="AJ23" s="42">
        <f t="shared" si="11"/>
        <v>19.979999999999997</v>
      </c>
      <c r="AK23" s="186"/>
      <c r="AL23" s="187">
        <f t="shared" si="2"/>
        <v>19.979999999999997</v>
      </c>
      <c r="AO23" s="188">
        <f t="shared" si="7"/>
        <v>26.639999999999993</v>
      </c>
      <c r="AP23" t="s">
        <v>27</v>
      </c>
    </row>
    <row r="24" spans="1:42" ht="15" customHeight="1" outlineLevel="1">
      <c r="A24" s="43"/>
      <c r="B24" s="37"/>
      <c r="C24" s="38"/>
      <c r="D24" s="58" t="s">
        <v>40</v>
      </c>
      <c r="E24" s="18"/>
      <c r="F24" s="8">
        <f t="shared" si="8"/>
        <v>33.299999999999997</v>
      </c>
      <c r="G24" s="18"/>
      <c r="H24" s="8">
        <f>(I24-1)*33.3</f>
        <v>33.299999999999997</v>
      </c>
      <c r="I24" s="161">
        <v>2</v>
      </c>
      <c r="J24" s="18"/>
      <c r="K24" s="8" t="s">
        <v>30</v>
      </c>
      <c r="L24" s="20"/>
      <c r="M24" s="18"/>
      <c r="N24" s="236">
        <f t="shared" si="14"/>
        <v>33.299999999999997</v>
      </c>
      <c r="O24" s="228">
        <v>2</v>
      </c>
      <c r="P24" s="18"/>
      <c r="Q24" s="8">
        <f t="shared" si="15"/>
        <v>0</v>
      </c>
      <c r="R24" s="20">
        <v>1</v>
      </c>
      <c r="S24" s="18"/>
      <c r="T24" s="8">
        <f>(U24-1)*33.3</f>
        <v>33.299999999999997</v>
      </c>
      <c r="U24" s="14">
        <v>2</v>
      </c>
      <c r="V24" s="18"/>
      <c r="W24" s="8">
        <f>(X24-1)*33.3</f>
        <v>33.299999999999997</v>
      </c>
      <c r="X24" s="20">
        <v>2</v>
      </c>
      <c r="Y24" s="18"/>
      <c r="Z24" s="8">
        <f>(AA24-1)*33.3</f>
        <v>33.299999999999997</v>
      </c>
      <c r="AA24" s="20">
        <v>2</v>
      </c>
      <c r="AB24" s="18"/>
      <c r="AC24" s="8">
        <f>(AD24-1)*33.3</f>
        <v>66.599999999999994</v>
      </c>
      <c r="AD24" s="20">
        <v>3</v>
      </c>
      <c r="AE24" s="18"/>
      <c r="AF24" s="42">
        <f t="shared" si="0"/>
        <v>22.2</v>
      </c>
      <c r="AG24" s="184"/>
      <c r="AH24" s="42">
        <f t="shared" si="1"/>
        <v>33.299999999999997</v>
      </c>
      <c r="AJ24" s="42">
        <f t="shared" si="11"/>
        <v>26.639999999999997</v>
      </c>
      <c r="AK24" s="186"/>
      <c r="AL24" s="187">
        <f t="shared" si="2"/>
        <v>26.639999999999997</v>
      </c>
      <c r="AO24" s="188">
        <f t="shared" si="7"/>
        <v>29.969999999999992</v>
      </c>
      <c r="AP24" t="s">
        <v>27</v>
      </c>
    </row>
    <row r="25" spans="1:42" ht="15" customHeight="1">
      <c r="A25" s="43"/>
      <c r="B25" s="31" t="s">
        <v>18</v>
      </c>
      <c r="C25" s="32"/>
      <c r="D25" s="55"/>
      <c r="E25" s="45"/>
      <c r="F25" s="8">
        <f>AVERAGE(F27:F29,F31:F33,F35:F37,F39:F41,F43:F46,F48:F50)</f>
        <v>26.070394736842108</v>
      </c>
      <c r="G25" s="45"/>
      <c r="H25" s="8">
        <f>AVERAGE(H27:H29,H31:H33,H35:H37,H39:H41,H43:H46,H48:H50)</f>
        <v>40.310526315789467</v>
      </c>
      <c r="I25" s="142"/>
      <c r="J25" s="45"/>
      <c r="K25" s="8">
        <f>AVERAGE(K27:K29,K31:K33,K35:K37,K39:K41,K43:K46,K48:K50)</f>
        <v>14.021052631578948</v>
      </c>
      <c r="L25" s="7"/>
      <c r="M25" s="45"/>
      <c r="N25" s="236">
        <f>IFERROR(AVERAGE(N26,N30,N34,N38,N42,N47),"")</f>
        <v>18.499999999999996</v>
      </c>
      <c r="O25" s="237"/>
      <c r="P25" s="45"/>
      <c r="Q25" s="8">
        <f>IFERROR(AVERAGE(Q26,Q30,Q34,Q38,Q42,Q47),"")</f>
        <v>10.174999999999999</v>
      </c>
      <c r="R25" s="7"/>
      <c r="S25" s="45"/>
      <c r="T25" s="226">
        <f>AVERAGE(T27:T29,T31:T33,T35:T37,T39:T41,T43:T46,T48:T50)</f>
        <v>45.568421052631571</v>
      </c>
      <c r="U25" s="7"/>
      <c r="V25" s="45"/>
      <c r="W25" s="8">
        <f>AVERAGE(W27:W29,W31:W33,W35:W37,W39:W41,W43:W46,W48:W50)</f>
        <v>24.536842105263162</v>
      </c>
      <c r="X25" s="7"/>
      <c r="Y25" s="45"/>
      <c r="Z25" s="8">
        <f>AVERAGE(Z27:Z29,Z31:Z33,Z35:Z37,Z39:Z41,Z43:Z46,Z48:Z50)</f>
        <v>24.536842105263162</v>
      </c>
      <c r="AA25" s="7"/>
      <c r="AB25" s="45"/>
      <c r="AC25" s="8">
        <f>AVERAGE(AC27:AC29,AC31:AC33,AC35:AC37,AC39:AC41,AC43:AC46,AC48:AC50)</f>
        <v>29.794736842105266</v>
      </c>
      <c r="AD25" s="7"/>
      <c r="AE25" s="45"/>
      <c r="AF25" s="42">
        <f t="shared" si="0"/>
        <v>24.747807017543852</v>
      </c>
      <c r="AG25" s="184"/>
      <c r="AH25" s="42">
        <f t="shared" si="1"/>
        <v>24.536842105263162</v>
      </c>
      <c r="AJ25" s="42">
        <f t="shared" si="11"/>
        <v>22.88969298245614</v>
      </c>
      <c r="AK25" s="186"/>
      <c r="AL25" s="187">
        <f t="shared" si="2"/>
        <v>22.88969298245614</v>
      </c>
      <c r="AO25" s="186">
        <f t="shared" ref="AO25:AO63" si="16">H25*$H$3+N25*$N$3+Q25*$Q$3+T25*$T$3+W25*$W$3+Z25*$Z$3</f>
        <v>30.431688596491224</v>
      </c>
    </row>
    <row r="26" spans="1:42" ht="15" customHeight="1">
      <c r="A26" s="43"/>
      <c r="B26" s="33"/>
      <c r="C26" s="51" t="s">
        <v>41</v>
      </c>
      <c r="D26" s="51"/>
      <c r="E26" s="1"/>
      <c r="F26" s="8">
        <f>AVERAGE(H26,K26,N26,Q26,T26,W26,Z26,AC26)</f>
        <v>34.6875</v>
      </c>
      <c r="G26" s="1"/>
      <c r="H26" s="8">
        <f>AVERAGE(H27:H29)</f>
        <v>66.599999999999994</v>
      </c>
      <c r="I26" s="148"/>
      <c r="J26" s="1"/>
      <c r="K26" s="8">
        <f>AVERAGE(K27:K29)</f>
        <v>11.1</v>
      </c>
      <c r="L26" s="10"/>
      <c r="M26" s="1"/>
      <c r="N26" s="236">
        <f>IFERROR(AVERAGE(N27:N29),"")</f>
        <v>22.2</v>
      </c>
      <c r="O26" s="232"/>
      <c r="P26" s="1"/>
      <c r="Q26" s="8">
        <f>IFERROR(AVERAGE(Q27:Q29),"")</f>
        <v>0</v>
      </c>
      <c r="R26" s="10"/>
      <c r="S26" s="1"/>
      <c r="T26" s="8">
        <f>AVERAGE(T27:T29)</f>
        <v>66.599999999999994</v>
      </c>
      <c r="U26" s="10"/>
      <c r="V26" s="1"/>
      <c r="W26" s="8">
        <f>AVERAGE(W27:W29)</f>
        <v>22.2</v>
      </c>
      <c r="X26" s="10"/>
      <c r="Y26" s="1"/>
      <c r="Z26" s="8">
        <f>AVERAGE(Z27:Z29)</f>
        <v>33.299999999999997</v>
      </c>
      <c r="AA26" s="10"/>
      <c r="AB26" s="1"/>
      <c r="AC26" s="8">
        <f>AVERAGE(AC27:AC29)</f>
        <v>55.5</v>
      </c>
      <c r="AD26" s="10"/>
      <c r="AE26" s="1"/>
      <c r="AF26" s="42">
        <f t="shared" si="0"/>
        <v>29.599999999999998</v>
      </c>
      <c r="AG26" s="184"/>
      <c r="AH26" s="42">
        <f t="shared" si="1"/>
        <v>27.75</v>
      </c>
      <c r="AJ26" s="42">
        <f t="shared" si="11"/>
        <v>25.899999999999995</v>
      </c>
      <c r="AK26" s="186"/>
      <c r="AL26" s="187">
        <f t="shared" si="2"/>
        <v>25.899999999999995</v>
      </c>
      <c r="AO26" s="186">
        <f t="shared" si="16"/>
        <v>45.324999999999996</v>
      </c>
    </row>
    <row r="27" spans="1:42" ht="15" customHeight="1" outlineLevel="1">
      <c r="A27" s="43"/>
      <c r="B27" s="33"/>
      <c r="C27" s="28"/>
      <c r="D27" s="52" t="s">
        <v>42</v>
      </c>
      <c r="E27" s="1"/>
      <c r="F27" s="8">
        <f>AVERAGE(H27,K27,N27,Q27,T27,W27,Z27,AC27)</f>
        <v>37.462499999999991</v>
      </c>
      <c r="G27" s="1"/>
      <c r="H27" s="8">
        <f>(I27-1)*33.3</f>
        <v>66.599999999999994</v>
      </c>
      <c r="I27" s="89">
        <v>3</v>
      </c>
      <c r="J27" s="1"/>
      <c r="K27" s="8">
        <f>(L27-1)*33.3</f>
        <v>0</v>
      </c>
      <c r="L27" s="14">
        <v>1</v>
      </c>
      <c r="M27" s="1"/>
      <c r="N27" s="236">
        <f t="shared" ref="N27:N29" si="17">IF(O27=0,"",(O27-1)*33.3)</f>
        <v>66.599999999999994</v>
      </c>
      <c r="O27" s="211">
        <v>3</v>
      </c>
      <c r="P27" s="1"/>
      <c r="Q27" s="8">
        <f>IF(R27=0,"",(R27-1)*33.3)</f>
        <v>0</v>
      </c>
      <c r="R27" s="14">
        <v>1</v>
      </c>
      <c r="S27" s="1"/>
      <c r="T27" s="8">
        <f>(U27-1)*33.3</f>
        <v>66.599999999999994</v>
      </c>
      <c r="U27" s="14">
        <v>3</v>
      </c>
      <c r="V27" s="1"/>
      <c r="W27" s="8">
        <f>(X27-1)*33.3</f>
        <v>0</v>
      </c>
      <c r="X27" s="14">
        <v>1</v>
      </c>
      <c r="Y27" s="1"/>
      <c r="Z27" s="8">
        <f>(AA27-1)*33.3</f>
        <v>33.299999999999997</v>
      </c>
      <c r="AA27" s="14">
        <v>2</v>
      </c>
      <c r="AB27" s="1"/>
      <c r="AC27" s="8">
        <f>(AD27-1)*33.3</f>
        <v>66.599999999999994</v>
      </c>
      <c r="AD27" s="14">
        <v>3</v>
      </c>
      <c r="AE27" s="1"/>
      <c r="AF27" s="42">
        <f t="shared" si="0"/>
        <v>44.4</v>
      </c>
      <c r="AG27" s="184"/>
      <c r="AH27" s="42">
        <f t="shared" si="1"/>
        <v>16.649999999999999</v>
      </c>
      <c r="AJ27" s="42">
        <f t="shared" si="11"/>
        <v>27.75</v>
      </c>
      <c r="AK27" s="186"/>
      <c r="AL27" s="187">
        <f t="shared" si="2"/>
        <v>27.75</v>
      </c>
      <c r="AO27" s="186">
        <f t="shared" si="16"/>
        <v>47.17499999999999</v>
      </c>
    </row>
    <row r="28" spans="1:42" ht="15" customHeight="1" outlineLevel="1">
      <c r="A28" s="43"/>
      <c r="B28" s="33"/>
      <c r="C28" s="28"/>
      <c r="D28" s="57" t="s">
        <v>43</v>
      </c>
      <c r="E28" s="1"/>
      <c r="F28" s="8">
        <f>AVERAGE(H28,K28,N28,Q28,T28,W28,Z28,AC28)</f>
        <v>33.300000000000004</v>
      </c>
      <c r="G28" s="1"/>
      <c r="H28" s="8">
        <f>(I28-1)*33.3</f>
        <v>66.599999999999994</v>
      </c>
      <c r="I28" s="89">
        <v>3</v>
      </c>
      <c r="J28" s="1"/>
      <c r="K28" s="8">
        <f>(L28-1)*33.3</f>
        <v>33.299999999999997</v>
      </c>
      <c r="L28" s="14">
        <v>2</v>
      </c>
      <c r="M28" s="1"/>
      <c r="N28" s="236">
        <f t="shared" si="17"/>
        <v>0</v>
      </c>
      <c r="O28" s="211">
        <v>1</v>
      </c>
      <c r="P28" s="1"/>
      <c r="Q28" s="8">
        <f>IF(R28=0,"",(R28-1)*33.3)</f>
        <v>0</v>
      </c>
      <c r="R28" s="14">
        <v>1</v>
      </c>
      <c r="S28" s="1"/>
      <c r="T28" s="8">
        <f>(U28-1)*33.3</f>
        <v>66.599999999999994</v>
      </c>
      <c r="U28" s="14">
        <v>3</v>
      </c>
      <c r="V28" s="1"/>
      <c r="W28" s="8">
        <f>(X28-1)*33.3</f>
        <v>33.299999999999997</v>
      </c>
      <c r="X28" s="14">
        <v>2</v>
      </c>
      <c r="Y28" s="1"/>
      <c r="Z28" s="8">
        <f>(AA28-1)*33.3</f>
        <v>33.299999999999997</v>
      </c>
      <c r="AA28" s="14">
        <v>2</v>
      </c>
      <c r="AB28" s="1"/>
      <c r="AC28" s="8">
        <f>(AD28-1)*33.3</f>
        <v>33.299999999999997</v>
      </c>
      <c r="AD28" s="14">
        <v>2</v>
      </c>
      <c r="AE28" s="1"/>
      <c r="AF28" s="42">
        <f t="shared" si="0"/>
        <v>22.2</v>
      </c>
      <c r="AG28" s="184"/>
      <c r="AH28" s="42">
        <f t="shared" si="1"/>
        <v>33.299999999999997</v>
      </c>
      <c r="AJ28" s="42">
        <f t="shared" si="11"/>
        <v>27.75</v>
      </c>
      <c r="AK28" s="186"/>
      <c r="AL28" s="187">
        <f t="shared" si="2"/>
        <v>27.75</v>
      </c>
      <c r="AO28" s="186">
        <f t="shared" si="16"/>
        <v>44.399999999999991</v>
      </c>
    </row>
    <row r="29" spans="1:42" ht="15" customHeight="1" outlineLevel="1">
      <c r="A29" s="43"/>
      <c r="B29" s="33"/>
      <c r="C29" s="28"/>
      <c r="D29" s="52" t="s">
        <v>44</v>
      </c>
      <c r="E29" s="1"/>
      <c r="F29" s="8">
        <f>AVERAGE(H29,K29,N29,Q29,T29,W29,Z29,AC29)</f>
        <v>33.299999999999997</v>
      </c>
      <c r="G29" s="1"/>
      <c r="H29" s="8">
        <f>(I29-1)*33.3</f>
        <v>66.599999999999994</v>
      </c>
      <c r="I29" s="89">
        <v>3</v>
      </c>
      <c r="J29" s="1"/>
      <c r="K29" s="8">
        <f>(L29-1)*33.3</f>
        <v>0</v>
      </c>
      <c r="L29" s="23">
        <v>1</v>
      </c>
      <c r="M29" s="1"/>
      <c r="N29" s="236">
        <f t="shared" si="17"/>
        <v>0</v>
      </c>
      <c r="O29" s="239">
        <v>1</v>
      </c>
      <c r="P29" s="1"/>
      <c r="Q29" s="8">
        <f>IF(R29=0,"",(R29-1)*33.3)</f>
        <v>0</v>
      </c>
      <c r="R29" s="23">
        <v>1</v>
      </c>
      <c r="S29" s="1"/>
      <c r="T29" s="8">
        <f>(U29-1)*33.3</f>
        <v>66.599999999999994</v>
      </c>
      <c r="U29" s="180">
        <v>3</v>
      </c>
      <c r="V29" s="1"/>
      <c r="W29" s="8">
        <f>(X29-1)*33.3</f>
        <v>33.299999999999997</v>
      </c>
      <c r="X29" s="23">
        <v>2</v>
      </c>
      <c r="Y29" s="1"/>
      <c r="Z29" s="8">
        <f>(AA29-1)*33.3</f>
        <v>33.299999999999997</v>
      </c>
      <c r="AA29" s="23">
        <v>2</v>
      </c>
      <c r="AB29" s="1"/>
      <c r="AC29" s="8">
        <f>(AD29-1)*33.3</f>
        <v>66.599999999999994</v>
      </c>
      <c r="AD29" s="23">
        <v>3</v>
      </c>
      <c r="AE29" s="1"/>
      <c r="AF29" s="42">
        <f t="shared" si="0"/>
        <v>22.2</v>
      </c>
      <c r="AG29" s="184"/>
      <c r="AH29" s="42">
        <f t="shared" si="1"/>
        <v>33.299999999999997</v>
      </c>
      <c r="AJ29" s="42">
        <f t="shared" si="11"/>
        <v>22.2</v>
      </c>
      <c r="AK29" s="186"/>
      <c r="AL29" s="187">
        <f t="shared" si="2"/>
        <v>22.2</v>
      </c>
      <c r="AO29" s="186">
        <f t="shared" si="16"/>
        <v>44.399999999999991</v>
      </c>
    </row>
    <row r="30" spans="1:42" ht="15" customHeight="1">
      <c r="A30" s="43"/>
      <c r="B30" s="33"/>
      <c r="C30" s="34" t="s">
        <v>45</v>
      </c>
      <c r="D30" s="51"/>
      <c r="E30" s="1"/>
      <c r="F30" s="11">
        <f>AVERAGE(F31:F33)</f>
        <v>24.975000000000005</v>
      </c>
      <c r="G30" s="1"/>
      <c r="H30" s="11">
        <f>AVERAGE(H31:H33)</f>
        <v>44.4</v>
      </c>
      <c r="I30" s="148"/>
      <c r="J30" s="1"/>
      <c r="K30" s="11">
        <f>AVERAGE(K31:K33)</f>
        <v>22.2</v>
      </c>
      <c r="L30" s="10"/>
      <c r="M30" s="1"/>
      <c r="N30" s="238">
        <f>IFERROR(AVERAGE(N31:N33),"")</f>
        <v>0</v>
      </c>
      <c r="O30" s="232"/>
      <c r="P30" s="1"/>
      <c r="Q30" s="11">
        <f>IFERROR(AVERAGE(Q31:Q33),"")</f>
        <v>11.1</v>
      </c>
      <c r="R30" s="10"/>
      <c r="S30" s="1"/>
      <c r="T30" s="227">
        <f>AVERAGE(T31:T33)</f>
        <v>55.5</v>
      </c>
      <c r="U30" s="11"/>
      <c r="V30" s="1"/>
      <c r="W30" s="11">
        <f>AVERAGE(W31:W33)</f>
        <v>22.2</v>
      </c>
      <c r="X30" s="10"/>
      <c r="Y30" s="1"/>
      <c r="Z30" s="11">
        <f>AVERAGE(Z31:Z33)</f>
        <v>22.2</v>
      </c>
      <c r="AA30" s="10"/>
      <c r="AB30" s="1"/>
      <c r="AC30" s="11">
        <f>AVERAGE(AC31:AC33)</f>
        <v>22.2</v>
      </c>
      <c r="AD30" s="10"/>
      <c r="AE30" s="1"/>
      <c r="AF30" s="42">
        <f t="shared" si="0"/>
        <v>22.2</v>
      </c>
      <c r="AG30" s="184"/>
      <c r="AH30" s="42">
        <f t="shared" si="1"/>
        <v>22.2</v>
      </c>
      <c r="AJ30" s="42">
        <f t="shared" si="11"/>
        <v>22.2</v>
      </c>
      <c r="AK30" s="186"/>
      <c r="AL30" s="187">
        <f t="shared" si="2"/>
        <v>22.2</v>
      </c>
      <c r="AO30" s="186">
        <f t="shared" si="16"/>
        <v>31.450000000000003</v>
      </c>
    </row>
    <row r="31" spans="1:42" ht="15" customHeight="1" outlineLevel="1">
      <c r="A31" s="43"/>
      <c r="B31" s="33"/>
      <c r="C31" s="28"/>
      <c r="D31" s="52" t="s">
        <v>46</v>
      </c>
      <c r="E31" s="1"/>
      <c r="F31" s="8">
        <f>AVERAGE(H31,K31,N31,Q31,T31,W31,Z31,AC31)</f>
        <v>24.975000000000001</v>
      </c>
      <c r="G31" s="1"/>
      <c r="H31" s="8">
        <f>(I31-1)*33.3</f>
        <v>33.299999999999997</v>
      </c>
      <c r="I31" s="165">
        <v>2</v>
      </c>
      <c r="J31" s="1"/>
      <c r="K31" s="8">
        <f>(L31-1)*33.3</f>
        <v>0</v>
      </c>
      <c r="L31" s="23">
        <v>1</v>
      </c>
      <c r="M31" s="1"/>
      <c r="N31" s="236">
        <f t="shared" ref="N31:N33" si="18">IF(O31=0,"",(O31-1)*33.3)</f>
        <v>0</v>
      </c>
      <c r="O31" s="240">
        <v>1</v>
      </c>
      <c r="P31" s="1"/>
      <c r="Q31" s="8">
        <f>IF(R31=0,"",(R31-1)*33.3)</f>
        <v>33.299999999999997</v>
      </c>
      <c r="R31" s="23">
        <v>2</v>
      </c>
      <c r="S31" s="1"/>
      <c r="T31" s="8">
        <f>(U31-1)*33.3</f>
        <v>33.299999999999997</v>
      </c>
      <c r="U31" s="89">
        <v>2</v>
      </c>
      <c r="V31" s="1"/>
      <c r="W31" s="8">
        <f>(X31-1)*33.3</f>
        <v>33.299999999999997</v>
      </c>
      <c r="X31" s="23">
        <v>2</v>
      </c>
      <c r="Y31" s="1"/>
      <c r="Z31" s="8">
        <f>(AA31-1)*33.3</f>
        <v>33.299999999999997</v>
      </c>
      <c r="AA31" s="23">
        <v>2</v>
      </c>
      <c r="AB31" s="1"/>
      <c r="AC31" s="8">
        <f>(AD31-1)*33.3</f>
        <v>33.299999999999997</v>
      </c>
      <c r="AD31" s="23">
        <v>2</v>
      </c>
      <c r="AE31" s="1"/>
      <c r="AF31" s="42">
        <f t="shared" si="0"/>
        <v>22.2</v>
      </c>
      <c r="AG31" s="184"/>
      <c r="AH31" s="42">
        <f t="shared" si="1"/>
        <v>33.299999999999997</v>
      </c>
      <c r="AJ31" s="42">
        <f t="shared" si="11"/>
        <v>22.2</v>
      </c>
      <c r="AK31" s="186"/>
      <c r="AL31" s="187">
        <f t="shared" si="2"/>
        <v>22.2</v>
      </c>
      <c r="AO31" s="186">
        <f t="shared" si="16"/>
        <v>27.749999999999993</v>
      </c>
    </row>
    <row r="32" spans="1:42" ht="15" customHeight="1" outlineLevel="1">
      <c r="A32" s="43"/>
      <c r="B32" s="33"/>
      <c r="C32" s="28"/>
      <c r="D32" s="57" t="s">
        <v>47</v>
      </c>
      <c r="E32" s="1"/>
      <c r="F32" s="8">
        <f>AVERAGE(H32,K32,N32,Q32,T32,W32,Z32,AC32)</f>
        <v>24.975000000000001</v>
      </c>
      <c r="G32" s="1"/>
      <c r="H32" s="8">
        <f>(I32-1)*33.3</f>
        <v>33.299999999999997</v>
      </c>
      <c r="I32" s="165">
        <v>2</v>
      </c>
      <c r="J32" s="1"/>
      <c r="K32" s="8">
        <f>(L32-1)*33.3</f>
        <v>33.299999999999997</v>
      </c>
      <c r="L32" s="23">
        <v>2</v>
      </c>
      <c r="M32" s="1"/>
      <c r="N32" s="236">
        <f t="shared" si="18"/>
        <v>0</v>
      </c>
      <c r="O32" s="229">
        <v>1</v>
      </c>
      <c r="P32" s="1"/>
      <c r="Q32" s="8">
        <f>IF(R32=0,"",(R32-1)*33.3)</f>
        <v>0</v>
      </c>
      <c r="R32" s="23">
        <v>1</v>
      </c>
      <c r="S32" s="1"/>
      <c r="T32" s="8">
        <f>(U32-1)*33.3</f>
        <v>66.599999999999994</v>
      </c>
      <c r="U32" s="89">
        <v>3</v>
      </c>
      <c r="V32" s="1"/>
      <c r="W32" s="8">
        <f>(X32-1)*33.3</f>
        <v>33.299999999999997</v>
      </c>
      <c r="X32" s="23">
        <v>2</v>
      </c>
      <c r="Y32" s="1"/>
      <c r="Z32" s="8">
        <f>(AA32-1)*33.3</f>
        <v>0</v>
      </c>
      <c r="AA32" s="23">
        <v>1</v>
      </c>
      <c r="AB32" s="1"/>
      <c r="AC32" s="8">
        <f>(AD32-1)*33.3</f>
        <v>33.299999999999997</v>
      </c>
      <c r="AD32" s="23">
        <v>2</v>
      </c>
      <c r="AE32" s="1"/>
      <c r="AF32" s="42">
        <f t="shared" si="0"/>
        <v>22.2</v>
      </c>
      <c r="AG32" s="184"/>
      <c r="AH32" s="42">
        <f t="shared" si="1"/>
        <v>16.649999999999999</v>
      </c>
      <c r="AJ32" s="42">
        <f t="shared" si="11"/>
        <v>22.2</v>
      </c>
      <c r="AK32" s="186"/>
      <c r="AL32" s="187">
        <f t="shared" si="2"/>
        <v>22.2</v>
      </c>
      <c r="AO32" s="186">
        <f t="shared" si="16"/>
        <v>24.974999999999994</v>
      </c>
    </row>
    <row r="33" spans="1:41" ht="15" customHeight="1" outlineLevel="1">
      <c r="A33" s="43"/>
      <c r="B33" s="33"/>
      <c r="C33" s="28"/>
      <c r="D33" s="52" t="s">
        <v>48</v>
      </c>
      <c r="E33" s="1"/>
      <c r="F33" s="8">
        <f>AVERAGE(H33,K33,N33,Q33,T33,W33,Z33,AC33)</f>
        <v>24.975000000000001</v>
      </c>
      <c r="G33" s="1"/>
      <c r="H33" s="8">
        <f>(I33-1)*33.3</f>
        <v>66.599999999999994</v>
      </c>
      <c r="I33" s="165">
        <v>3</v>
      </c>
      <c r="J33" s="1"/>
      <c r="K33" s="8">
        <f>(L33-1)*33.3</f>
        <v>33.299999999999997</v>
      </c>
      <c r="L33" s="23">
        <v>2</v>
      </c>
      <c r="M33" s="1"/>
      <c r="N33" s="236">
        <f t="shared" si="18"/>
        <v>0</v>
      </c>
      <c r="O33" s="229">
        <v>1</v>
      </c>
      <c r="P33" s="1"/>
      <c r="Q33" s="8">
        <f>IF(R33=0,"",(R33-1)*33.3)</f>
        <v>0</v>
      </c>
      <c r="R33" s="23">
        <v>1</v>
      </c>
      <c r="S33" s="1"/>
      <c r="T33" s="8">
        <f>(U33-1)*33.3</f>
        <v>66.599999999999994</v>
      </c>
      <c r="U33" s="89">
        <v>3</v>
      </c>
      <c r="V33" s="1"/>
      <c r="W33" s="8">
        <f>(X33-1)*33.3</f>
        <v>0</v>
      </c>
      <c r="X33" s="23">
        <v>1</v>
      </c>
      <c r="Y33" s="1"/>
      <c r="Z33" s="8">
        <f>(AA33-1)*33.3</f>
        <v>33.299999999999997</v>
      </c>
      <c r="AA33" s="23">
        <v>2</v>
      </c>
      <c r="AB33" s="1"/>
      <c r="AC33" s="8">
        <f>(AD33-1)*33.3</f>
        <v>0</v>
      </c>
      <c r="AD33" s="23">
        <v>1</v>
      </c>
      <c r="AE33" s="1"/>
      <c r="AF33" s="42">
        <f t="shared" si="0"/>
        <v>22.2</v>
      </c>
      <c r="AG33" s="184"/>
      <c r="AH33" s="42">
        <f t="shared" si="1"/>
        <v>16.649999999999999</v>
      </c>
      <c r="AJ33" s="42">
        <f t="shared" si="11"/>
        <v>22.2</v>
      </c>
      <c r="AK33" s="186"/>
      <c r="AL33" s="187">
        <f t="shared" si="2"/>
        <v>22.2</v>
      </c>
      <c r="AO33" s="186">
        <f t="shared" si="16"/>
        <v>41.624999999999993</v>
      </c>
    </row>
    <row r="34" spans="1:41" ht="15" customHeight="1">
      <c r="A34" s="43"/>
      <c r="B34" s="33"/>
      <c r="C34" s="34" t="s">
        <v>49</v>
      </c>
      <c r="D34" s="51"/>
      <c r="E34" s="1"/>
      <c r="F34" s="11">
        <f>AVERAGE(F35:F37)</f>
        <v>16.649999999999999</v>
      </c>
      <c r="G34" s="1"/>
      <c r="H34" s="11">
        <f>AVERAGE(H35:H37)</f>
        <v>33.299999999999997</v>
      </c>
      <c r="I34" s="148"/>
      <c r="J34" s="1"/>
      <c r="K34" s="11">
        <f>AVERAGE(K35:K37)</f>
        <v>11.1</v>
      </c>
      <c r="L34" s="10"/>
      <c r="M34" s="1"/>
      <c r="N34" s="238">
        <f>IFERROR(AVERAGE(N35:N37),"")</f>
        <v>11.1</v>
      </c>
      <c r="O34" s="232"/>
      <c r="P34" s="1"/>
      <c r="Q34" s="11">
        <f>IFERROR(AVERAGE(Q35:Q37),"")</f>
        <v>11.1</v>
      </c>
      <c r="R34" s="10"/>
      <c r="S34" s="1"/>
      <c r="T34" s="11">
        <f>AVERAGE(T35:T37)</f>
        <v>33.299999999999997</v>
      </c>
      <c r="U34" s="11"/>
      <c r="V34" s="1"/>
      <c r="W34" s="11">
        <f>AVERAGE(W35:W37)</f>
        <v>11.1</v>
      </c>
      <c r="X34" s="10"/>
      <c r="Y34" s="1"/>
      <c r="Z34" s="11">
        <f>AVERAGE(Z35:Z37)</f>
        <v>11.1</v>
      </c>
      <c r="AA34" s="10"/>
      <c r="AB34" s="1"/>
      <c r="AC34" s="11">
        <f>AVERAGE(AC35:AC37)</f>
        <v>11.1</v>
      </c>
      <c r="AD34" s="10"/>
      <c r="AE34" s="1"/>
      <c r="AF34" s="42">
        <f t="shared" si="0"/>
        <v>18.5</v>
      </c>
      <c r="AG34" s="184"/>
      <c r="AH34" s="42">
        <f t="shared" si="1"/>
        <v>11.1</v>
      </c>
      <c r="AJ34" s="42">
        <f t="shared" si="11"/>
        <v>14.799999999999997</v>
      </c>
      <c r="AK34" s="186"/>
      <c r="AL34" s="187">
        <f t="shared" si="2"/>
        <v>14.799999999999997</v>
      </c>
      <c r="AO34" s="186">
        <f t="shared" si="16"/>
        <v>23.125</v>
      </c>
    </row>
    <row r="35" spans="1:41" ht="15" customHeight="1" outlineLevel="1">
      <c r="A35" s="43"/>
      <c r="B35" s="33"/>
      <c r="C35" s="28"/>
      <c r="D35" s="52" t="s">
        <v>50</v>
      </c>
      <c r="E35" s="1"/>
      <c r="F35" s="8">
        <f>AVERAGE(H35,K35,N35,Q35,T35,W35,Z35,AC35)</f>
        <v>12.487499999999999</v>
      </c>
      <c r="G35" s="1"/>
      <c r="H35" s="8">
        <f>(I35-1)*33.3</f>
        <v>33.299999999999997</v>
      </c>
      <c r="I35" s="165">
        <v>2</v>
      </c>
      <c r="J35" s="1"/>
      <c r="K35" s="8">
        <f>(L35-1)*33.3</f>
        <v>0</v>
      </c>
      <c r="L35" s="23">
        <v>1</v>
      </c>
      <c r="M35" s="1"/>
      <c r="N35" s="236">
        <f t="shared" ref="N35:N37" si="19">IF(O35=0,"",(O35-1)*33.3)</f>
        <v>0</v>
      </c>
      <c r="O35" s="229">
        <v>1</v>
      </c>
      <c r="P35" s="1"/>
      <c r="Q35" s="8">
        <f t="shared" ref="Q35:Q37" si="20">IF(R35=0,"",(R35-1)*33.3)</f>
        <v>33.299999999999997</v>
      </c>
      <c r="R35" s="23">
        <v>2</v>
      </c>
      <c r="S35" s="1"/>
      <c r="T35" s="8">
        <f>(U35-1)*33.3</f>
        <v>0</v>
      </c>
      <c r="U35" s="89">
        <v>1</v>
      </c>
      <c r="V35" s="1"/>
      <c r="W35" s="8">
        <f>(X35-1)*33.3</f>
        <v>33.299999999999997</v>
      </c>
      <c r="X35" s="180">
        <v>2</v>
      </c>
      <c r="Y35" s="1"/>
      <c r="Z35" s="8">
        <f>(AA35-1)*33.3</f>
        <v>0</v>
      </c>
      <c r="AA35" s="23">
        <v>1</v>
      </c>
      <c r="AB35" s="1"/>
      <c r="AC35" s="8">
        <f>(AD35-1)*33.3</f>
        <v>0</v>
      </c>
      <c r="AD35" s="23">
        <v>1</v>
      </c>
      <c r="AE35" s="1"/>
      <c r="AF35" s="42">
        <f t="shared" si="0"/>
        <v>11.1</v>
      </c>
      <c r="AG35" s="184"/>
      <c r="AH35" s="42">
        <f t="shared" si="1"/>
        <v>16.649999999999999</v>
      </c>
      <c r="AJ35" s="42">
        <f t="shared" si="11"/>
        <v>11.1</v>
      </c>
      <c r="AK35" s="186"/>
      <c r="AL35" s="187">
        <f t="shared" si="2"/>
        <v>11.1</v>
      </c>
      <c r="AO35" s="186">
        <f t="shared" si="16"/>
        <v>22.199999999999996</v>
      </c>
    </row>
    <row r="36" spans="1:41" ht="15" customHeight="1" outlineLevel="1">
      <c r="A36" s="43"/>
      <c r="B36" s="33"/>
      <c r="C36" s="28"/>
      <c r="D36" s="57" t="s">
        <v>51</v>
      </c>
      <c r="E36" s="1"/>
      <c r="F36" s="8">
        <f>AVERAGE(H36,K36,N36,Q36,T36,W36,Z36,AC36)</f>
        <v>24.975000000000001</v>
      </c>
      <c r="G36" s="1"/>
      <c r="H36" s="8">
        <f>(I36-1)*33.3</f>
        <v>33.299999999999997</v>
      </c>
      <c r="I36" s="165">
        <v>2</v>
      </c>
      <c r="J36" s="1"/>
      <c r="K36" s="8">
        <f>(L36-1)*33.3</f>
        <v>33.299999999999997</v>
      </c>
      <c r="L36" s="23">
        <v>2</v>
      </c>
      <c r="M36" s="1"/>
      <c r="N36" s="236">
        <f t="shared" si="19"/>
        <v>33.299999999999997</v>
      </c>
      <c r="O36" s="229">
        <v>2</v>
      </c>
      <c r="P36" s="1"/>
      <c r="Q36" s="8">
        <f t="shared" si="20"/>
        <v>0</v>
      </c>
      <c r="R36" s="23">
        <v>1</v>
      </c>
      <c r="S36" s="1"/>
      <c r="T36" s="8">
        <f>(U36-1)*33.3</f>
        <v>33.299999999999997</v>
      </c>
      <c r="U36" s="89">
        <v>2</v>
      </c>
      <c r="V36" s="1"/>
      <c r="W36" s="8">
        <f>(X36-1)*33.3</f>
        <v>0</v>
      </c>
      <c r="X36" s="23">
        <v>1</v>
      </c>
      <c r="Y36" s="1"/>
      <c r="Z36" s="8">
        <f>(AA36-1)*33.3</f>
        <v>33.299999999999997</v>
      </c>
      <c r="AA36" s="23">
        <v>2</v>
      </c>
      <c r="AB36" s="1"/>
      <c r="AC36" s="8">
        <f>(AD36-1)*33.3</f>
        <v>33.299999999999997</v>
      </c>
      <c r="AD36" s="23">
        <v>2</v>
      </c>
      <c r="AE36" s="1"/>
      <c r="AF36" s="42">
        <f t="shared" si="0"/>
        <v>22.2</v>
      </c>
      <c r="AG36" s="184"/>
      <c r="AH36" s="42">
        <f t="shared" si="1"/>
        <v>16.649999999999999</v>
      </c>
      <c r="AJ36" s="42">
        <f t="shared" si="11"/>
        <v>22.2</v>
      </c>
      <c r="AK36" s="186"/>
      <c r="AL36" s="187">
        <f t="shared" si="2"/>
        <v>22.2</v>
      </c>
      <c r="AO36" s="186">
        <f t="shared" si="16"/>
        <v>24.974999999999994</v>
      </c>
    </row>
    <row r="37" spans="1:41" ht="15" customHeight="1" outlineLevel="1">
      <c r="A37" s="43"/>
      <c r="B37" s="33"/>
      <c r="C37" s="28"/>
      <c r="D37" s="52" t="s">
        <v>52</v>
      </c>
      <c r="E37" s="1"/>
      <c r="F37" s="8">
        <f>AVERAGE(H37,K37,N37,Q37,T37,W37,Z37,AC37)</f>
        <v>12.487499999999999</v>
      </c>
      <c r="G37" s="1"/>
      <c r="H37" s="8">
        <f>(I37-1)*33.3</f>
        <v>33.299999999999997</v>
      </c>
      <c r="I37" s="152">
        <v>2</v>
      </c>
      <c r="J37" s="1"/>
      <c r="K37" s="8">
        <f>(L37-1)*33.3</f>
        <v>0</v>
      </c>
      <c r="L37" s="14">
        <v>1</v>
      </c>
      <c r="M37" s="1"/>
      <c r="N37" s="236">
        <f t="shared" si="19"/>
        <v>0</v>
      </c>
      <c r="O37" s="211">
        <v>1</v>
      </c>
      <c r="P37" s="1"/>
      <c r="Q37" s="8">
        <f t="shared" si="20"/>
        <v>0</v>
      </c>
      <c r="R37" s="14">
        <v>1</v>
      </c>
      <c r="S37" s="1"/>
      <c r="T37" s="8">
        <f>(U37-1)*33.3</f>
        <v>66.599999999999994</v>
      </c>
      <c r="U37" s="89">
        <v>3</v>
      </c>
      <c r="V37" s="1"/>
      <c r="W37" s="8">
        <f>(X37-1)*33.3</f>
        <v>0</v>
      </c>
      <c r="X37" s="14">
        <v>1</v>
      </c>
      <c r="Y37" s="1"/>
      <c r="Z37" s="8">
        <f>(AA37-1)*33.3</f>
        <v>0</v>
      </c>
      <c r="AA37" s="14">
        <v>1</v>
      </c>
      <c r="AB37" s="1"/>
      <c r="AC37" s="8">
        <f>(AD37-1)*33.3</f>
        <v>0</v>
      </c>
      <c r="AD37" s="14">
        <v>1</v>
      </c>
      <c r="AE37" s="1"/>
      <c r="AF37" s="42">
        <f t="shared" si="0"/>
        <v>22.2</v>
      </c>
      <c r="AG37" s="184"/>
      <c r="AH37" s="42">
        <f t="shared" si="1"/>
        <v>0</v>
      </c>
      <c r="AJ37" s="42">
        <f t="shared" si="11"/>
        <v>11.1</v>
      </c>
      <c r="AK37" s="186"/>
      <c r="AL37" s="187">
        <f t="shared" si="2"/>
        <v>11.1</v>
      </c>
      <c r="AO37" s="186">
        <f t="shared" si="16"/>
        <v>22.199999999999996</v>
      </c>
    </row>
    <row r="38" spans="1:41" ht="24" customHeight="1">
      <c r="A38" s="43"/>
      <c r="B38" s="33"/>
      <c r="C38" s="34" t="s">
        <v>53</v>
      </c>
      <c r="D38" s="51"/>
      <c r="E38" s="1"/>
      <c r="F38" s="11">
        <f>AVERAGE(F39:F41)</f>
        <v>26.362500000000001</v>
      </c>
      <c r="G38" s="1"/>
      <c r="H38" s="11">
        <f>AVERAGE(H39:H41)</f>
        <v>22.2</v>
      </c>
      <c r="I38" s="148"/>
      <c r="J38" s="1"/>
      <c r="K38" s="11">
        <f>AVERAGE(K39:K41)</f>
        <v>22.2</v>
      </c>
      <c r="L38" s="10"/>
      <c r="M38" s="1"/>
      <c r="N38" s="238">
        <f>IFERROR(AVERAGE(N39:N41),"")</f>
        <v>11.1</v>
      </c>
      <c r="O38" s="232"/>
      <c r="P38" s="1"/>
      <c r="Q38" s="11">
        <f>IFERROR(AVERAGE(Q39:Q41),"")</f>
        <v>11.1</v>
      </c>
      <c r="R38" s="10"/>
      <c r="S38" s="1"/>
      <c r="T38" s="11">
        <f>AVERAGE(T39:T41)</f>
        <v>55.5</v>
      </c>
      <c r="U38" s="10"/>
      <c r="V38" s="1"/>
      <c r="W38" s="11">
        <f>AVERAGE(W39:W41)</f>
        <v>22.2</v>
      </c>
      <c r="X38" s="10"/>
      <c r="Y38" s="1"/>
      <c r="Z38" s="11">
        <f>AVERAGE(Z39:Z41)</f>
        <v>22.2</v>
      </c>
      <c r="AA38" s="10"/>
      <c r="AB38" s="1"/>
      <c r="AC38" s="11">
        <f>AVERAGE(AC39:AC41)</f>
        <v>44.4</v>
      </c>
      <c r="AD38" s="10"/>
      <c r="AE38" s="1"/>
      <c r="AF38" s="42">
        <f t="shared" si="0"/>
        <v>25.899999999999995</v>
      </c>
      <c r="AG38" s="184"/>
      <c r="AH38" s="42">
        <f t="shared" si="1"/>
        <v>22.2</v>
      </c>
      <c r="AJ38" s="42">
        <f t="shared" si="11"/>
        <v>24.049999999999997</v>
      </c>
      <c r="AK38" s="186"/>
      <c r="AL38" s="187">
        <f t="shared" si="2"/>
        <v>24.049999999999997</v>
      </c>
      <c r="AO38" s="186">
        <f t="shared" si="16"/>
        <v>21.275000000000006</v>
      </c>
    </row>
    <row r="39" spans="1:41" ht="15" customHeight="1" outlineLevel="1">
      <c r="A39" s="43"/>
      <c r="B39" s="33"/>
      <c r="C39" s="28"/>
      <c r="D39" s="52" t="s">
        <v>54</v>
      </c>
      <c r="E39" s="1"/>
      <c r="F39" s="8">
        <f>AVERAGE(H39,K39,N39,Q39,T39,W39,Z39,AC39)</f>
        <v>24.975000000000001</v>
      </c>
      <c r="G39" s="1"/>
      <c r="H39" s="8">
        <f>(I39-1)*33.3</f>
        <v>33.299999999999997</v>
      </c>
      <c r="I39" s="152">
        <v>2</v>
      </c>
      <c r="J39" s="1"/>
      <c r="K39" s="8">
        <f>(L39-1)*33.3</f>
        <v>33.299999999999997</v>
      </c>
      <c r="L39" s="14">
        <v>2</v>
      </c>
      <c r="M39" s="1"/>
      <c r="N39" s="236">
        <f t="shared" ref="N39:N41" si="21">IF(O39=0,"",(O39-1)*33.3)</f>
        <v>0</v>
      </c>
      <c r="O39" s="211">
        <v>1</v>
      </c>
      <c r="P39" s="1"/>
      <c r="Q39" s="8">
        <f>IF(R39=0,"",(R39-1)*33.3)</f>
        <v>33.299999999999997</v>
      </c>
      <c r="R39" s="14">
        <v>2</v>
      </c>
      <c r="S39" s="1"/>
      <c r="T39" s="8">
        <f>(U39-1)*33.3</f>
        <v>33.299999999999997</v>
      </c>
      <c r="U39" s="89">
        <v>2</v>
      </c>
      <c r="V39" s="1"/>
      <c r="W39" s="8">
        <f>(X39-1)*33.3</f>
        <v>0</v>
      </c>
      <c r="X39" s="14">
        <v>1</v>
      </c>
      <c r="Y39" s="1"/>
      <c r="Z39" s="8">
        <f>(AA39-1)*33.3</f>
        <v>33.299999999999997</v>
      </c>
      <c r="AA39" s="14">
        <v>2</v>
      </c>
      <c r="AB39" s="1"/>
      <c r="AC39" s="8">
        <f>(AD39-1)*33.3</f>
        <v>33.299999999999997</v>
      </c>
      <c r="AD39" s="14">
        <v>2</v>
      </c>
      <c r="AE39" s="1"/>
      <c r="AF39" s="42">
        <f t="shared" si="0"/>
        <v>22.2</v>
      </c>
      <c r="AG39" s="184"/>
      <c r="AH39" s="42">
        <f t="shared" si="1"/>
        <v>16.649999999999999</v>
      </c>
      <c r="AJ39" s="42">
        <f t="shared" si="11"/>
        <v>22.2</v>
      </c>
      <c r="AK39" s="186"/>
      <c r="AL39" s="187">
        <f t="shared" si="2"/>
        <v>22.2</v>
      </c>
      <c r="AO39" s="186">
        <f t="shared" si="16"/>
        <v>24.974999999999994</v>
      </c>
    </row>
    <row r="40" spans="1:41" ht="15" customHeight="1" outlineLevel="1">
      <c r="A40" s="43"/>
      <c r="B40" s="33"/>
      <c r="C40" s="28"/>
      <c r="D40" s="57" t="s">
        <v>55</v>
      </c>
      <c r="E40" s="1"/>
      <c r="F40" s="8">
        <f>AVERAGE(H40,K40,N40,Q40,T40,W40,Z40,AC40)</f>
        <v>33.299999999999997</v>
      </c>
      <c r="G40" s="1"/>
      <c r="H40" s="8">
        <f>(I40-1)*33.3</f>
        <v>33.299999999999997</v>
      </c>
      <c r="I40" s="152">
        <v>2</v>
      </c>
      <c r="J40" s="1"/>
      <c r="K40" s="8">
        <f>(L40-1)*33.3</f>
        <v>0</v>
      </c>
      <c r="L40" s="14">
        <v>1</v>
      </c>
      <c r="M40" s="1"/>
      <c r="N40" s="236">
        <f t="shared" si="21"/>
        <v>33.299999999999997</v>
      </c>
      <c r="O40" s="211">
        <v>2</v>
      </c>
      <c r="P40" s="1"/>
      <c r="Q40" s="8">
        <f>IF(R40=0,"",(R40-1)*33.3)</f>
        <v>0</v>
      </c>
      <c r="R40" s="14">
        <v>1</v>
      </c>
      <c r="S40" s="1"/>
      <c r="T40" s="8">
        <f>(U40-1)*33.3</f>
        <v>66.599999999999994</v>
      </c>
      <c r="U40" s="89">
        <v>3</v>
      </c>
      <c r="V40" s="1"/>
      <c r="W40" s="8">
        <f>(X40-1)*33.3</f>
        <v>33.299999999999997</v>
      </c>
      <c r="X40" s="14">
        <v>2</v>
      </c>
      <c r="Y40" s="1"/>
      <c r="Z40" s="8">
        <f>(AA40-1)*33.3</f>
        <v>33.299999999999997</v>
      </c>
      <c r="AA40" s="14">
        <v>2</v>
      </c>
      <c r="AB40" s="1"/>
      <c r="AC40" s="8">
        <f>(AD40-1)*33.3</f>
        <v>66.599999999999994</v>
      </c>
      <c r="AD40" s="14">
        <v>3</v>
      </c>
      <c r="AE40" s="1"/>
      <c r="AF40" s="42">
        <f t="shared" si="0"/>
        <v>33.299999999999997</v>
      </c>
      <c r="AG40" s="184"/>
      <c r="AH40" s="42">
        <f t="shared" si="1"/>
        <v>33.299999999999997</v>
      </c>
      <c r="AJ40" s="42">
        <f t="shared" si="11"/>
        <v>27.75</v>
      </c>
      <c r="AK40" s="186"/>
      <c r="AL40" s="187">
        <f t="shared" si="2"/>
        <v>27.75</v>
      </c>
      <c r="AO40" s="186">
        <f t="shared" si="16"/>
        <v>30.524999999999991</v>
      </c>
    </row>
    <row r="41" spans="1:41" ht="15" customHeight="1" outlineLevel="1">
      <c r="A41" s="43"/>
      <c r="B41" s="33"/>
      <c r="C41" s="28"/>
      <c r="D41" s="52" t="s">
        <v>56</v>
      </c>
      <c r="E41" s="1"/>
      <c r="F41" s="8">
        <f>AVERAGE(H41,K41,N41,Q41,T41,W41,Z41,AC41)</f>
        <v>20.8125</v>
      </c>
      <c r="G41" s="1"/>
      <c r="H41" s="8">
        <f>(I41-1)*33.3</f>
        <v>0</v>
      </c>
      <c r="I41" s="152">
        <v>1</v>
      </c>
      <c r="J41" s="1"/>
      <c r="K41" s="8">
        <f>(L41-1)*33.3</f>
        <v>33.299999999999997</v>
      </c>
      <c r="L41" s="14">
        <v>2</v>
      </c>
      <c r="M41" s="1"/>
      <c r="N41" s="236">
        <f t="shared" si="21"/>
        <v>0</v>
      </c>
      <c r="O41" s="211">
        <v>1</v>
      </c>
      <c r="P41" s="1"/>
      <c r="Q41" s="8">
        <f t="shared" ref="Q41" si="22">IF(R41=0,"",(R41-1)*33.3)</f>
        <v>0</v>
      </c>
      <c r="R41" s="14">
        <v>1</v>
      </c>
      <c r="S41" s="1"/>
      <c r="T41" s="8">
        <f>(U41-1)*33.3</f>
        <v>66.599999999999994</v>
      </c>
      <c r="U41" s="89">
        <v>3</v>
      </c>
      <c r="V41" s="1"/>
      <c r="W41" s="8">
        <f>(X41-1)*33.3</f>
        <v>33.299999999999997</v>
      </c>
      <c r="X41" s="89">
        <v>2</v>
      </c>
      <c r="Y41" s="1"/>
      <c r="Z41" s="8">
        <f>(AA41-1)*33.3</f>
        <v>0</v>
      </c>
      <c r="AA41" s="14">
        <v>1</v>
      </c>
      <c r="AB41" s="1"/>
      <c r="AC41" s="8">
        <f>(AD41-1)*33.3</f>
        <v>33.299999999999997</v>
      </c>
      <c r="AD41" s="14">
        <v>2</v>
      </c>
      <c r="AE41" s="1"/>
      <c r="AF41" s="42">
        <f t="shared" si="0"/>
        <v>22.2</v>
      </c>
      <c r="AG41" s="184"/>
      <c r="AH41" s="42">
        <f t="shared" si="1"/>
        <v>16.649999999999999</v>
      </c>
      <c r="AJ41" s="42">
        <f t="shared" si="11"/>
        <v>22.2</v>
      </c>
      <c r="AK41" s="186"/>
      <c r="AL41" s="187">
        <f t="shared" si="2"/>
        <v>22.2</v>
      </c>
      <c r="AO41" s="186">
        <f t="shared" si="16"/>
        <v>8.3249999999999993</v>
      </c>
    </row>
    <row r="42" spans="1:41" ht="15" customHeight="1">
      <c r="A42" s="43"/>
      <c r="B42" s="33"/>
      <c r="C42" s="34" t="s">
        <v>57</v>
      </c>
      <c r="D42" s="51"/>
      <c r="E42" s="1"/>
      <c r="F42" s="11">
        <f>AVERAGE(F43:F46)</f>
        <v>23.934375000000003</v>
      </c>
      <c r="G42" s="1"/>
      <c r="H42" s="11">
        <f>AVERAGE(H43:H46)</f>
        <v>33.299999999999997</v>
      </c>
      <c r="I42" s="148"/>
      <c r="J42" s="1"/>
      <c r="K42" s="11">
        <v>33</v>
      </c>
      <c r="L42" s="10"/>
      <c r="M42" s="1"/>
      <c r="N42" s="238">
        <f>IFERROR(AVERAGE(N43:N46),"")</f>
        <v>33.299999999999997</v>
      </c>
      <c r="O42" s="232"/>
      <c r="P42" s="1"/>
      <c r="Q42" s="11">
        <f>IFERROR(AVERAGE(Q43:Q46),"")</f>
        <v>16.649999999999999</v>
      </c>
      <c r="R42" s="10"/>
      <c r="S42" s="1"/>
      <c r="T42" s="11">
        <f>AVERAGE(T43:T46)</f>
        <v>16.649999999999999</v>
      </c>
      <c r="U42" s="10"/>
      <c r="V42" s="1"/>
      <c r="W42" s="11">
        <f>AVERAGE(W43:W46)</f>
        <v>41.625</v>
      </c>
      <c r="X42" s="10"/>
      <c r="Y42" s="1"/>
      <c r="Z42" s="11">
        <f>AVERAGE(Z43:Z46)</f>
        <v>16.649999999999999</v>
      </c>
      <c r="AA42" s="10"/>
      <c r="AB42" s="1"/>
      <c r="AC42" s="11">
        <f>AVERAGE(AC43:AC46)</f>
        <v>16.649999999999999</v>
      </c>
      <c r="AD42" s="10"/>
      <c r="AE42" s="1"/>
      <c r="AF42" s="42">
        <f t="shared" si="0"/>
        <v>22.2</v>
      </c>
      <c r="AG42" s="184"/>
      <c r="AH42" s="42">
        <f t="shared" si="1"/>
        <v>29.137499999999999</v>
      </c>
      <c r="AJ42" s="42">
        <f t="shared" si="11"/>
        <v>26.3125</v>
      </c>
      <c r="AK42" s="186"/>
      <c r="AL42" s="187">
        <f t="shared" si="2"/>
        <v>26.3125</v>
      </c>
      <c r="AO42" s="186">
        <f t="shared" si="16"/>
        <v>27.056249999999995</v>
      </c>
    </row>
    <row r="43" spans="1:41" ht="15" customHeight="1" outlineLevel="1">
      <c r="A43" s="43"/>
      <c r="B43" s="33"/>
      <c r="C43" s="28"/>
      <c r="D43" s="52" t="s">
        <v>58</v>
      </c>
      <c r="E43" s="1"/>
      <c r="F43" s="8">
        <f>AVERAGE(H43,K43,N43,Q43,T43,W43,Z43,AC43)</f>
        <v>12.487499999999999</v>
      </c>
      <c r="G43" s="1"/>
      <c r="H43" s="8">
        <f>(I43-1)*33.3</f>
        <v>33.299999999999997</v>
      </c>
      <c r="I43" s="152">
        <v>2</v>
      </c>
      <c r="J43" s="1"/>
      <c r="K43" s="8">
        <f>(L43-1)*33.3</f>
        <v>0</v>
      </c>
      <c r="L43" s="14">
        <v>1</v>
      </c>
      <c r="M43" s="1"/>
      <c r="N43" s="236">
        <f t="shared" ref="N43:N46" si="23">IF(O43=0,"",(O43-1)*33.3)</f>
        <v>0</v>
      </c>
      <c r="O43" s="211">
        <v>1</v>
      </c>
      <c r="P43" s="1"/>
      <c r="Q43" s="8">
        <f t="shared" ref="Q43:Q46" si="24">IF(R43=0,"",(R43-1)*33.3)</f>
        <v>0</v>
      </c>
      <c r="R43" s="14">
        <v>1</v>
      </c>
      <c r="S43" s="1"/>
      <c r="T43" s="8">
        <f>(U43-1)*33.3</f>
        <v>33.299999999999997</v>
      </c>
      <c r="U43" s="14">
        <v>2</v>
      </c>
      <c r="V43" s="1"/>
      <c r="W43" s="8">
        <f>(X43-1)*33.3</f>
        <v>33.299999999999997</v>
      </c>
      <c r="X43" s="14">
        <v>2</v>
      </c>
      <c r="Y43" s="1"/>
      <c r="Z43" s="8">
        <f>(AA43-1)*33.3</f>
        <v>0</v>
      </c>
      <c r="AA43" s="14">
        <v>1</v>
      </c>
      <c r="AB43" s="1"/>
      <c r="AC43" s="8">
        <f>(AD43-1)*33.3</f>
        <v>0</v>
      </c>
      <c r="AD43" s="14">
        <v>1</v>
      </c>
      <c r="AE43" s="1"/>
      <c r="AF43" s="42">
        <f t="shared" si="0"/>
        <v>11.1</v>
      </c>
      <c r="AG43" s="184"/>
      <c r="AH43" s="42">
        <f t="shared" si="1"/>
        <v>16.649999999999999</v>
      </c>
      <c r="AJ43" s="42">
        <f t="shared" si="11"/>
        <v>11.1</v>
      </c>
      <c r="AK43" s="186"/>
      <c r="AL43" s="187">
        <f t="shared" si="2"/>
        <v>11.1</v>
      </c>
      <c r="AO43" s="186">
        <f t="shared" si="16"/>
        <v>22.199999999999996</v>
      </c>
    </row>
    <row r="44" spans="1:41" ht="15" customHeight="1" outlineLevel="1">
      <c r="A44" s="43"/>
      <c r="B44" s="33"/>
      <c r="C44" s="28"/>
      <c r="D44" s="57" t="s">
        <v>59</v>
      </c>
      <c r="E44" s="1"/>
      <c r="F44" s="8">
        <f>AVERAGE(H44,K44,N44,Q44,T44,W44,Z44,AC44)</f>
        <v>33.300000000000004</v>
      </c>
      <c r="G44" s="1"/>
      <c r="H44" s="8">
        <f>(I44-1)*33.3</f>
        <v>33.299999999999997</v>
      </c>
      <c r="I44" s="152">
        <v>2</v>
      </c>
      <c r="J44" s="1"/>
      <c r="K44" s="8">
        <f>(L44-1)*33.3</f>
        <v>33.299999999999997</v>
      </c>
      <c r="L44" s="14">
        <v>2</v>
      </c>
      <c r="M44" s="1"/>
      <c r="N44" s="236">
        <f t="shared" si="23"/>
        <v>66.599999999999994</v>
      </c>
      <c r="O44" s="211">
        <v>3</v>
      </c>
      <c r="P44" s="1"/>
      <c r="Q44" s="8">
        <f t="shared" si="24"/>
        <v>33.299999999999997</v>
      </c>
      <c r="R44" s="14">
        <v>2</v>
      </c>
      <c r="S44" s="1"/>
      <c r="T44" s="8">
        <f>(U44-1)*33.3</f>
        <v>33.299999999999997</v>
      </c>
      <c r="U44" s="14">
        <v>2</v>
      </c>
      <c r="V44" s="1"/>
      <c r="W44" s="8">
        <f>(X44-1)*33.3</f>
        <v>33.299999999999997</v>
      </c>
      <c r="X44" s="14">
        <v>2</v>
      </c>
      <c r="Y44" s="1"/>
      <c r="Z44" s="8">
        <f>(AA44-1)*33.3</f>
        <v>0</v>
      </c>
      <c r="AA44" s="14">
        <v>1</v>
      </c>
      <c r="AB44" s="1"/>
      <c r="AC44" s="8">
        <f>(AD44-1)*33.3</f>
        <v>33.299999999999997</v>
      </c>
      <c r="AD44" s="14">
        <v>2</v>
      </c>
      <c r="AE44" s="1"/>
      <c r="AF44" s="42">
        <f t="shared" si="0"/>
        <v>44.4</v>
      </c>
      <c r="AG44" s="184"/>
      <c r="AH44" s="42">
        <f t="shared" si="1"/>
        <v>16.649999999999999</v>
      </c>
      <c r="AJ44" s="42">
        <f t="shared" si="11"/>
        <v>33.300000000000004</v>
      </c>
      <c r="AK44" s="186"/>
      <c r="AL44" s="187">
        <f t="shared" si="2"/>
        <v>33.300000000000004</v>
      </c>
      <c r="AO44" s="186">
        <f t="shared" si="16"/>
        <v>30.524999999999991</v>
      </c>
    </row>
    <row r="45" spans="1:41" ht="15" customHeight="1" outlineLevel="1">
      <c r="A45" s="43"/>
      <c r="B45" s="33"/>
      <c r="C45" s="28"/>
      <c r="D45" s="57" t="s">
        <v>60</v>
      </c>
      <c r="E45" s="24"/>
      <c r="F45" s="8">
        <f>AVERAGE(H45,K45,N45,Q45,T45,W45,Z45,AC45)</f>
        <v>24.975000000000001</v>
      </c>
      <c r="G45" s="24"/>
      <c r="H45" s="8">
        <f>(I45-1)*33.3</f>
        <v>33.299999999999997</v>
      </c>
      <c r="I45" s="165">
        <v>2</v>
      </c>
      <c r="J45" s="24"/>
      <c r="K45" s="8">
        <f>(L45-1)*33.3</f>
        <v>0</v>
      </c>
      <c r="L45" s="23">
        <v>1</v>
      </c>
      <c r="M45" s="24"/>
      <c r="N45" s="236">
        <f t="shared" si="23"/>
        <v>33.299999999999997</v>
      </c>
      <c r="O45" s="229">
        <v>2</v>
      </c>
      <c r="P45" s="24"/>
      <c r="Q45" s="8">
        <f t="shared" si="24"/>
        <v>0</v>
      </c>
      <c r="R45" s="23">
        <v>1</v>
      </c>
      <c r="S45" s="24"/>
      <c r="T45" s="8">
        <f>(U45-1)*33.3</f>
        <v>0</v>
      </c>
      <c r="U45" s="14">
        <v>1</v>
      </c>
      <c r="V45" s="24"/>
      <c r="W45" s="8">
        <f>(X45-1)*33.3</f>
        <v>66.599999999999994</v>
      </c>
      <c r="X45" s="23">
        <v>3</v>
      </c>
      <c r="Y45" s="24"/>
      <c r="Z45" s="8">
        <f>(AA45-1)*33.3</f>
        <v>33.299999999999997</v>
      </c>
      <c r="AA45" s="23">
        <v>2</v>
      </c>
      <c r="AB45" s="24"/>
      <c r="AC45" s="8">
        <f>(AD45-1)*33.3</f>
        <v>33.299999999999997</v>
      </c>
      <c r="AD45" s="23">
        <v>2</v>
      </c>
      <c r="AE45" s="24"/>
      <c r="AF45" s="42">
        <f t="shared" si="0"/>
        <v>11.1</v>
      </c>
      <c r="AG45" s="184"/>
      <c r="AH45" s="42">
        <f t="shared" si="1"/>
        <v>49.949999999999996</v>
      </c>
      <c r="AJ45" s="42">
        <f t="shared" si="11"/>
        <v>22.2</v>
      </c>
      <c r="AK45" s="186"/>
      <c r="AL45" s="187">
        <f t="shared" si="2"/>
        <v>22.2</v>
      </c>
      <c r="AO45" s="186">
        <f t="shared" si="16"/>
        <v>27.749999999999993</v>
      </c>
    </row>
    <row r="46" spans="1:41" ht="15" customHeight="1" outlineLevel="1">
      <c r="A46" s="43"/>
      <c r="B46" s="33"/>
      <c r="C46" s="28"/>
      <c r="D46" s="52" t="s">
        <v>61</v>
      </c>
      <c r="E46" s="1"/>
      <c r="F46" s="8">
        <f>AVERAGE(H46,K46,N46,Q46,T46,W46,Z46,AC46)</f>
        <v>24.975000000000001</v>
      </c>
      <c r="G46" s="1"/>
      <c r="H46" s="8">
        <f>(I46-1)*33.3</f>
        <v>33.299999999999997</v>
      </c>
      <c r="I46" s="152">
        <v>2</v>
      </c>
      <c r="J46" s="1"/>
      <c r="K46" s="8">
        <f>(L46-1)*33.3</f>
        <v>33.299999999999997</v>
      </c>
      <c r="L46" s="14">
        <v>2</v>
      </c>
      <c r="M46" s="1"/>
      <c r="N46" s="236">
        <f t="shared" si="23"/>
        <v>33.299999999999997</v>
      </c>
      <c r="O46" s="211">
        <v>2</v>
      </c>
      <c r="P46" s="1"/>
      <c r="Q46" s="8">
        <f t="shared" si="24"/>
        <v>33.299999999999997</v>
      </c>
      <c r="R46" s="14">
        <v>2</v>
      </c>
      <c r="S46" s="1"/>
      <c r="T46" s="8">
        <f>(U46-1)*33.3</f>
        <v>0</v>
      </c>
      <c r="U46" s="14">
        <v>1</v>
      </c>
      <c r="V46" s="1"/>
      <c r="W46" s="8">
        <f>(X46-1)*33.3</f>
        <v>33.299999999999997</v>
      </c>
      <c r="X46" s="14">
        <v>2</v>
      </c>
      <c r="Y46" s="1"/>
      <c r="Z46" s="8">
        <f>(AA46-1)*33.3</f>
        <v>33.299999999999997</v>
      </c>
      <c r="AA46" s="14">
        <v>2</v>
      </c>
      <c r="AB46" s="1"/>
      <c r="AC46" s="8">
        <f>(AD46-1)*33.3</f>
        <v>0</v>
      </c>
      <c r="AD46" s="14">
        <v>1</v>
      </c>
      <c r="AE46" s="1"/>
      <c r="AF46" s="42">
        <f t="shared" si="0"/>
        <v>22.2</v>
      </c>
      <c r="AG46" s="184"/>
      <c r="AH46" s="42">
        <f t="shared" si="1"/>
        <v>33.299999999999997</v>
      </c>
      <c r="AJ46" s="42">
        <f t="shared" si="11"/>
        <v>27.75</v>
      </c>
      <c r="AK46" s="186"/>
      <c r="AL46" s="187">
        <f t="shared" si="2"/>
        <v>27.75</v>
      </c>
      <c r="AO46" s="186">
        <f t="shared" si="16"/>
        <v>27.749999999999993</v>
      </c>
    </row>
    <row r="47" spans="1:41" ht="15" customHeight="1">
      <c r="A47" s="43"/>
      <c r="B47" s="33"/>
      <c r="C47" s="51" t="s">
        <v>62</v>
      </c>
      <c r="D47" s="51"/>
      <c r="E47" s="1"/>
      <c r="F47" s="11">
        <f>AVERAGE(F48:F50)</f>
        <v>30.525000000000002</v>
      </c>
      <c r="G47" s="1"/>
      <c r="H47" s="11">
        <f>AVERAGE(H48:H50)</f>
        <v>44.4</v>
      </c>
      <c r="I47" s="148"/>
      <c r="J47" s="1"/>
      <c r="K47" s="11">
        <f>AVERAGE(K48:K50)</f>
        <v>0</v>
      </c>
      <c r="L47" s="10"/>
      <c r="M47" s="1"/>
      <c r="N47" s="238">
        <f>IFERROR(AVERAGE(N48:N50),"")</f>
        <v>33.299999999999997</v>
      </c>
      <c r="O47" s="232"/>
      <c r="P47" s="1"/>
      <c r="Q47" s="11">
        <f>IFERROR(AVERAGE(Q48:Q50),"")</f>
        <v>11.1</v>
      </c>
      <c r="R47" s="10"/>
      <c r="S47" s="1"/>
      <c r="T47" s="11">
        <f>AVERAGE(T48:T50)</f>
        <v>55.5</v>
      </c>
      <c r="U47" s="10"/>
      <c r="V47" s="1"/>
      <c r="W47" s="11">
        <f>AVERAGE(W48:W50)</f>
        <v>22.2</v>
      </c>
      <c r="X47" s="10"/>
      <c r="Y47" s="1"/>
      <c r="Z47" s="11">
        <f>AVERAGE(Z48:Z50)</f>
        <v>44.4</v>
      </c>
      <c r="AA47" s="10"/>
      <c r="AB47" s="1"/>
      <c r="AC47" s="11">
        <f>AVERAGE(AC48:AC50)</f>
        <v>33.299999999999997</v>
      </c>
      <c r="AD47" s="10"/>
      <c r="AE47" s="1"/>
      <c r="AF47" s="42">
        <f t="shared" si="0"/>
        <v>33.299999999999997</v>
      </c>
      <c r="AG47" s="184"/>
      <c r="AH47" s="42">
        <f t="shared" si="1"/>
        <v>33.299999999999997</v>
      </c>
      <c r="AJ47" s="42">
        <f t="shared" si="11"/>
        <v>27.75</v>
      </c>
      <c r="AK47" s="186"/>
      <c r="AL47" s="187">
        <f t="shared" si="2"/>
        <v>27.75</v>
      </c>
      <c r="AO47" s="186">
        <f t="shared" si="16"/>
        <v>36.075000000000003</v>
      </c>
    </row>
    <row r="48" spans="1:41" ht="15" customHeight="1" outlineLevel="1">
      <c r="A48" s="43"/>
      <c r="B48" s="33"/>
      <c r="C48" s="28"/>
      <c r="D48" s="52" t="s">
        <v>63</v>
      </c>
      <c r="E48" s="1"/>
      <c r="F48" s="8">
        <f>AVERAGE(H48,K48,N48,Q48,T48,W48,Z48,AC48)</f>
        <v>20.8125</v>
      </c>
      <c r="G48" s="1"/>
      <c r="H48" s="8">
        <f>(I48-1)*33.3</f>
        <v>33.299999999999997</v>
      </c>
      <c r="I48" s="152">
        <v>2</v>
      </c>
      <c r="J48" s="1"/>
      <c r="K48" s="8">
        <f>(L48-1)*33.3</f>
        <v>0</v>
      </c>
      <c r="L48" s="14">
        <v>1</v>
      </c>
      <c r="M48" s="1"/>
      <c r="N48" s="236">
        <f t="shared" ref="N48:N50" si="25">IF(O48=0,"",(O48-1)*33.3)</f>
        <v>33.299999999999997</v>
      </c>
      <c r="O48" s="211">
        <v>2</v>
      </c>
      <c r="P48" s="1"/>
      <c r="Q48" s="8">
        <f t="shared" ref="Q48:Q50" si="26">IF(R48=0,"",(R48-1)*33.3)</f>
        <v>0</v>
      </c>
      <c r="R48" s="14">
        <v>1</v>
      </c>
      <c r="S48" s="1"/>
      <c r="T48" s="8">
        <f>(U48-1)*33.3</f>
        <v>33.299999999999997</v>
      </c>
      <c r="U48" s="89">
        <v>2</v>
      </c>
      <c r="V48" s="1"/>
      <c r="W48" s="8">
        <f>(X48-1)*33.3</f>
        <v>0</v>
      </c>
      <c r="X48" s="14">
        <v>1</v>
      </c>
      <c r="Y48" s="1"/>
      <c r="Z48" s="8">
        <f>(AA48-1)*33.3</f>
        <v>33.299999999999997</v>
      </c>
      <c r="AA48" s="14">
        <v>2</v>
      </c>
      <c r="AB48" s="1"/>
      <c r="AC48" s="8">
        <f>(AD48-1)*33.3</f>
        <v>33.299999999999997</v>
      </c>
      <c r="AD48" s="14">
        <v>2</v>
      </c>
      <c r="AE48" s="1"/>
      <c r="AF48" s="42">
        <f t="shared" si="0"/>
        <v>22.2</v>
      </c>
      <c r="AG48" s="184"/>
      <c r="AH48" s="42">
        <f t="shared" si="1"/>
        <v>16.649999999999999</v>
      </c>
      <c r="AJ48" s="42">
        <f t="shared" si="11"/>
        <v>16.649999999999999</v>
      </c>
      <c r="AK48" s="186"/>
      <c r="AL48" s="187">
        <f t="shared" si="2"/>
        <v>16.649999999999999</v>
      </c>
      <c r="AO48" s="186">
        <f t="shared" si="16"/>
        <v>24.974999999999994</v>
      </c>
    </row>
    <row r="49" spans="1:41" ht="15" customHeight="1" outlineLevel="1">
      <c r="A49" s="43"/>
      <c r="B49" s="33"/>
      <c r="C49" s="28"/>
      <c r="D49" s="52" t="s">
        <v>64</v>
      </c>
      <c r="E49" s="1"/>
      <c r="F49" s="8">
        <f>AVERAGE(H49,K49,N49,Q49,T49,W49,Z49,AC49)</f>
        <v>37.462499999999999</v>
      </c>
      <c r="G49" s="1"/>
      <c r="H49" s="8">
        <f>(I49-1)*33.3</f>
        <v>66.599999999999994</v>
      </c>
      <c r="I49" s="89">
        <v>3</v>
      </c>
      <c r="J49" s="1"/>
      <c r="K49" s="8">
        <f>(L49-1)*33.3</f>
        <v>0</v>
      </c>
      <c r="L49" s="14">
        <v>1</v>
      </c>
      <c r="M49" s="1"/>
      <c r="N49" s="236">
        <f t="shared" si="25"/>
        <v>33.299999999999997</v>
      </c>
      <c r="O49" s="211">
        <v>2</v>
      </c>
      <c r="P49" s="1"/>
      <c r="Q49" s="8">
        <f t="shared" si="26"/>
        <v>0</v>
      </c>
      <c r="R49" s="14">
        <v>1</v>
      </c>
      <c r="S49" s="1"/>
      <c r="T49" s="8">
        <f>(U49-1)*33.3</f>
        <v>66.599999999999994</v>
      </c>
      <c r="U49" s="89">
        <v>3</v>
      </c>
      <c r="V49" s="1"/>
      <c r="W49" s="8">
        <f>(X49-1)*33.3</f>
        <v>33.299999999999997</v>
      </c>
      <c r="X49" s="14">
        <v>2</v>
      </c>
      <c r="Y49" s="1"/>
      <c r="Z49" s="8">
        <f>(AA49-1)*33.3</f>
        <v>66.599999999999994</v>
      </c>
      <c r="AA49" s="14">
        <v>3</v>
      </c>
      <c r="AB49" s="1"/>
      <c r="AC49" s="8">
        <f>(AD49-1)*33.3</f>
        <v>33.299999999999997</v>
      </c>
      <c r="AD49" s="14">
        <v>2</v>
      </c>
      <c r="AE49" s="1"/>
      <c r="AF49" s="42">
        <f t="shared" si="0"/>
        <v>33.299999999999997</v>
      </c>
      <c r="AG49" s="184"/>
      <c r="AH49" s="42">
        <f t="shared" si="1"/>
        <v>49.949999999999996</v>
      </c>
      <c r="AJ49" s="42">
        <f t="shared" si="11"/>
        <v>33.300000000000004</v>
      </c>
      <c r="AK49" s="186"/>
      <c r="AL49" s="187">
        <f t="shared" si="2"/>
        <v>33.300000000000004</v>
      </c>
      <c r="AO49" s="186">
        <f t="shared" si="16"/>
        <v>49.949999999999989</v>
      </c>
    </row>
    <row r="50" spans="1:41" ht="15" customHeight="1" outlineLevel="1">
      <c r="A50" s="43"/>
      <c r="B50" s="37"/>
      <c r="C50" s="38"/>
      <c r="D50" s="59" t="s">
        <v>65</v>
      </c>
      <c r="E50" s="18"/>
      <c r="F50" s="8">
        <f>AVERAGE(H50,K50,N50,Q50,T50,W50,Z50,AC50)</f>
        <v>33.300000000000004</v>
      </c>
      <c r="G50" s="18"/>
      <c r="H50" s="8">
        <f>(I50-1)*33.3</f>
        <v>33.299999999999997</v>
      </c>
      <c r="I50" s="89">
        <v>2</v>
      </c>
      <c r="J50" s="18"/>
      <c r="K50" s="8">
        <f>(L50-1)*33.3</f>
        <v>0</v>
      </c>
      <c r="L50" s="20">
        <v>1</v>
      </c>
      <c r="M50" s="18"/>
      <c r="N50" s="236">
        <f t="shared" si="25"/>
        <v>33.299999999999997</v>
      </c>
      <c r="O50" s="228">
        <v>2</v>
      </c>
      <c r="P50" s="18"/>
      <c r="Q50" s="8">
        <f t="shared" si="26"/>
        <v>33.299999999999997</v>
      </c>
      <c r="R50" s="20">
        <v>2</v>
      </c>
      <c r="S50" s="18"/>
      <c r="T50" s="8">
        <f>(U50-1)*33.3</f>
        <v>66.599999999999994</v>
      </c>
      <c r="U50" s="89">
        <v>3</v>
      </c>
      <c r="V50" s="18"/>
      <c r="W50" s="8">
        <f>(X50-1)*33.3</f>
        <v>33.299999999999997</v>
      </c>
      <c r="X50" s="20">
        <v>2</v>
      </c>
      <c r="Y50" s="18"/>
      <c r="Z50" s="8">
        <f>(AA50-1)*33.3</f>
        <v>33.299999999999997</v>
      </c>
      <c r="AA50" s="20">
        <v>2</v>
      </c>
      <c r="AB50" s="18"/>
      <c r="AC50" s="8">
        <f>(AD50-1)*33.3</f>
        <v>33.299999999999997</v>
      </c>
      <c r="AD50" s="20">
        <v>2</v>
      </c>
      <c r="AE50" s="18"/>
      <c r="AF50" s="42">
        <f t="shared" si="0"/>
        <v>44.4</v>
      </c>
      <c r="AG50" s="184"/>
      <c r="AH50" s="42">
        <f t="shared" si="1"/>
        <v>33.299999999999997</v>
      </c>
      <c r="AJ50" s="42">
        <f t="shared" si="11"/>
        <v>33.300000000000004</v>
      </c>
      <c r="AK50" s="186"/>
      <c r="AL50" s="187">
        <f t="shared" si="2"/>
        <v>33.300000000000004</v>
      </c>
      <c r="AO50" s="186">
        <f t="shared" si="16"/>
        <v>33.29999999999999</v>
      </c>
    </row>
    <row r="51" spans="1:41" ht="15" customHeight="1">
      <c r="A51" s="43"/>
      <c r="B51" s="47" t="s">
        <v>66</v>
      </c>
      <c r="C51" s="32"/>
      <c r="D51" s="55"/>
      <c r="E51" s="45"/>
      <c r="F51" s="8">
        <f>AVERAGE(F53:F55,F57:F59,F61:F63)</f>
        <v>25.899999999999995</v>
      </c>
      <c r="G51" s="45"/>
      <c r="H51" s="8">
        <f>AVERAGE(H53:H55,H57:H59,H61:H63)</f>
        <v>51.800000000000004</v>
      </c>
      <c r="I51" s="142"/>
      <c r="J51" s="45"/>
      <c r="K51" s="8">
        <f>AVERAGE(K53:K55,K57:K59,K61:K63)</f>
        <v>22.200000000000003</v>
      </c>
      <c r="L51" s="7"/>
      <c r="M51" s="45"/>
      <c r="N51" s="236">
        <f>IFERROR(AVERAGE(N52,N56,N60),"")</f>
        <v>29.599999999999998</v>
      </c>
      <c r="O51" s="237"/>
      <c r="P51" s="45"/>
      <c r="Q51" s="8">
        <f>IFERROR(AVERAGE(Q52,Q56,Q60),"")</f>
        <v>7.3999999999999995</v>
      </c>
      <c r="R51" s="7"/>
      <c r="S51" s="45"/>
      <c r="T51" s="8">
        <f>AVERAGE(T53:T55,T57:T59,T61:T63)</f>
        <v>25.900000000000002</v>
      </c>
      <c r="U51" s="7"/>
      <c r="V51" s="45"/>
      <c r="W51" s="8">
        <f>AVERAGE(W53:W55,W57:W59,W61:W63)</f>
        <v>22.200000000000003</v>
      </c>
      <c r="X51" s="7"/>
      <c r="Y51" s="45"/>
      <c r="Z51" s="8">
        <f>AVERAGE(Z53:Z55,Z57:Z59,Z61:Z63)</f>
        <v>25.9</v>
      </c>
      <c r="AA51" s="7"/>
      <c r="AB51" s="45"/>
      <c r="AC51" s="8">
        <f>AVERAGE(AC53:AC55,AC57:AC59,AC61:AC63)</f>
        <v>22.200000000000003</v>
      </c>
      <c r="AD51" s="7"/>
      <c r="AE51" s="45"/>
      <c r="AF51" s="42">
        <f t="shared" si="0"/>
        <v>20.966666666666669</v>
      </c>
      <c r="AG51" s="184"/>
      <c r="AH51" s="42">
        <f t="shared" si="1"/>
        <v>24.05</v>
      </c>
      <c r="AJ51" s="42">
        <f t="shared" si="11"/>
        <v>22.2</v>
      </c>
      <c r="AK51" s="186"/>
      <c r="AL51" s="187">
        <f t="shared" si="2"/>
        <v>22.2</v>
      </c>
      <c r="AO51" s="186">
        <f t="shared" si="16"/>
        <v>35.15</v>
      </c>
    </row>
    <row r="52" spans="1:41" ht="15" customHeight="1">
      <c r="A52" s="43"/>
      <c r="B52" s="33"/>
      <c r="C52" s="51" t="s">
        <v>67</v>
      </c>
      <c r="D52" s="51"/>
      <c r="E52" s="1"/>
      <c r="F52" s="11">
        <f>AVERAGE(F53:F55)</f>
        <v>27.75</v>
      </c>
      <c r="G52" s="1"/>
      <c r="H52" s="11">
        <f>AVERAGE(H53:H55)</f>
        <v>66.599999999999994</v>
      </c>
      <c r="I52" s="148"/>
      <c r="J52" s="1"/>
      <c r="K52" s="11">
        <f>AVERAGE(K53:K55)</f>
        <v>0</v>
      </c>
      <c r="L52" s="10"/>
      <c r="M52" s="1"/>
      <c r="N52" s="238">
        <f>IFERROR(AVERAGE(N53:N55),"")</f>
        <v>33.299999999999997</v>
      </c>
      <c r="O52" s="232"/>
      <c r="P52" s="1"/>
      <c r="Q52" s="11">
        <f>IFERROR(AVERAGE(Q53:Q55),"")</f>
        <v>22.2</v>
      </c>
      <c r="R52" s="10"/>
      <c r="S52" s="1"/>
      <c r="T52" s="11">
        <f>AVERAGE(T53:T55)</f>
        <v>33.299999999999997</v>
      </c>
      <c r="U52" s="10"/>
      <c r="V52" s="1"/>
      <c r="W52" s="11">
        <f>AVERAGE(W53:W55)</f>
        <v>11.1</v>
      </c>
      <c r="X52" s="10"/>
      <c r="Y52" s="1"/>
      <c r="Z52" s="11">
        <f>AVERAGE(Z53:Z55)</f>
        <v>33.299999999999997</v>
      </c>
      <c r="AA52" s="10"/>
      <c r="AB52" s="1"/>
      <c r="AC52" s="11">
        <f>AVERAGE(AC53:AC55)</f>
        <v>22.2</v>
      </c>
      <c r="AD52" s="10"/>
      <c r="AE52" s="1"/>
      <c r="AF52" s="42">
        <f t="shared" si="0"/>
        <v>29.599999999999998</v>
      </c>
      <c r="AG52" s="184"/>
      <c r="AH52" s="42">
        <f t="shared" si="1"/>
        <v>22.2</v>
      </c>
      <c r="AJ52" s="42">
        <f t="shared" si="11"/>
        <v>22.2</v>
      </c>
      <c r="AK52" s="186"/>
      <c r="AL52" s="187">
        <f t="shared" si="2"/>
        <v>22.2</v>
      </c>
      <c r="AO52" s="186">
        <f t="shared" si="16"/>
        <v>44.399999999999991</v>
      </c>
    </row>
    <row r="53" spans="1:41" ht="15" customHeight="1" outlineLevel="1">
      <c r="A53" s="43"/>
      <c r="B53" s="33"/>
      <c r="C53" s="28"/>
      <c r="D53" s="52" t="s">
        <v>68</v>
      </c>
      <c r="E53" s="1"/>
      <c r="F53" s="8">
        <f>AVERAGE(H53,K53,N53,Q53,T53,W53,Z53,AC53)</f>
        <v>45.787499999999994</v>
      </c>
      <c r="G53" s="1"/>
      <c r="H53" s="8">
        <f>(I53-1)*33.3</f>
        <v>66.599999999999994</v>
      </c>
      <c r="I53" s="152">
        <v>3</v>
      </c>
      <c r="J53" s="1"/>
      <c r="K53" s="8">
        <f>(L53-1)*33.3</f>
        <v>0</v>
      </c>
      <c r="L53" s="14">
        <v>1</v>
      </c>
      <c r="M53" s="1"/>
      <c r="N53" s="236">
        <f t="shared" ref="N53:N55" si="27">IF(O53=0,"",(O53-1)*33.3)</f>
        <v>66.599999999999994</v>
      </c>
      <c r="O53" s="211">
        <v>3</v>
      </c>
      <c r="P53" s="1"/>
      <c r="Q53" s="8">
        <f t="shared" ref="Q53:Q55" si="28">IF(R53=0,"",(R53-1)*33.3)</f>
        <v>33.299999999999997</v>
      </c>
      <c r="R53" s="14">
        <v>2</v>
      </c>
      <c r="S53" s="1"/>
      <c r="T53" s="8">
        <f>(U53-1)*33.3</f>
        <v>66.599999999999994</v>
      </c>
      <c r="U53" s="14">
        <v>3</v>
      </c>
      <c r="V53" s="1"/>
      <c r="W53" s="8">
        <f>(X53-1)*33.3</f>
        <v>33.299999999999997</v>
      </c>
      <c r="X53" s="14">
        <v>2</v>
      </c>
      <c r="Y53" s="1"/>
      <c r="Z53" s="8">
        <f>(AA53-1)*33.3</f>
        <v>33.299999999999997</v>
      </c>
      <c r="AA53" s="14">
        <v>2</v>
      </c>
      <c r="AB53" s="1"/>
      <c r="AC53" s="8">
        <f>(AD53-1)*33.3</f>
        <v>66.599999999999994</v>
      </c>
      <c r="AD53" s="14">
        <v>3</v>
      </c>
      <c r="AE53" s="1"/>
      <c r="AF53" s="42">
        <f t="shared" si="0"/>
        <v>55.5</v>
      </c>
      <c r="AG53" s="184"/>
      <c r="AH53" s="42">
        <f t="shared" si="1"/>
        <v>33.299999999999997</v>
      </c>
      <c r="AJ53" s="42">
        <f t="shared" si="11"/>
        <v>38.85</v>
      </c>
      <c r="AK53" s="186"/>
      <c r="AL53" s="187">
        <f t="shared" si="2"/>
        <v>38.85</v>
      </c>
      <c r="AO53" s="186">
        <f t="shared" si="16"/>
        <v>52.724999999999987</v>
      </c>
    </row>
    <row r="54" spans="1:41" ht="15" customHeight="1" outlineLevel="1">
      <c r="A54" s="43"/>
      <c r="B54" s="33"/>
      <c r="C54" s="28"/>
      <c r="D54" s="57" t="s">
        <v>69</v>
      </c>
      <c r="E54" s="1"/>
      <c r="F54" s="8">
        <f>AVERAGE(H54,K54,N54,Q54,T54,W54,Z54,AC54)</f>
        <v>12.487499999999999</v>
      </c>
      <c r="G54" s="1"/>
      <c r="H54" s="8">
        <f>(I54-1)*33.3</f>
        <v>66.599999999999994</v>
      </c>
      <c r="I54" s="152">
        <v>3</v>
      </c>
      <c r="J54" s="1"/>
      <c r="K54" s="8">
        <f>(L54-1)*33.3</f>
        <v>0</v>
      </c>
      <c r="L54" s="14">
        <v>1</v>
      </c>
      <c r="M54" s="1"/>
      <c r="N54" s="236">
        <f t="shared" si="27"/>
        <v>0</v>
      </c>
      <c r="O54" s="211">
        <v>1</v>
      </c>
      <c r="P54" s="1"/>
      <c r="Q54" s="8">
        <f t="shared" si="28"/>
        <v>0</v>
      </c>
      <c r="R54" s="14">
        <v>1</v>
      </c>
      <c r="S54" s="1"/>
      <c r="T54" s="8">
        <f>(U54-1)*33.3</f>
        <v>0</v>
      </c>
      <c r="U54" s="14">
        <v>1</v>
      </c>
      <c r="V54" s="1"/>
      <c r="W54" s="8">
        <f>(X54-1)*33.3</f>
        <v>0</v>
      </c>
      <c r="X54" s="14">
        <v>1</v>
      </c>
      <c r="Y54" s="1"/>
      <c r="Z54" s="8">
        <f>(AA54-1)*33.3</f>
        <v>33.299999999999997</v>
      </c>
      <c r="AA54" s="14">
        <v>2</v>
      </c>
      <c r="AB54" s="1"/>
      <c r="AC54" s="8">
        <f>(AD54-1)*33.3</f>
        <v>0</v>
      </c>
      <c r="AD54" s="14">
        <v>1</v>
      </c>
      <c r="AE54" s="1"/>
      <c r="AF54" s="42">
        <f t="shared" si="0"/>
        <v>0</v>
      </c>
      <c r="AG54" s="184"/>
      <c r="AH54" s="42">
        <f t="shared" si="1"/>
        <v>16.649999999999999</v>
      </c>
      <c r="AJ54" s="42">
        <f t="shared" si="11"/>
        <v>5.55</v>
      </c>
      <c r="AK54" s="186"/>
      <c r="AL54" s="187">
        <f t="shared" si="2"/>
        <v>5.55</v>
      </c>
      <c r="AO54" s="186">
        <f t="shared" si="16"/>
        <v>36.074999999999996</v>
      </c>
    </row>
    <row r="55" spans="1:41" ht="15" customHeight="1" outlineLevel="1">
      <c r="A55" s="43"/>
      <c r="B55" s="33"/>
      <c r="C55" s="28"/>
      <c r="D55" s="52" t="s">
        <v>70</v>
      </c>
      <c r="E55" s="1"/>
      <c r="F55" s="8">
        <f>AVERAGE(H55,K55,N55,Q55,T55,W55,Z55,AC55)</f>
        <v>24.975000000000001</v>
      </c>
      <c r="G55" s="1"/>
      <c r="H55" s="8">
        <f>(I55-1)*33.3</f>
        <v>66.599999999999994</v>
      </c>
      <c r="I55" s="152">
        <v>3</v>
      </c>
      <c r="J55" s="1"/>
      <c r="K55" s="8">
        <f>(L55-1)*33.3</f>
        <v>0</v>
      </c>
      <c r="L55" s="14">
        <v>1</v>
      </c>
      <c r="M55" s="1"/>
      <c r="N55" s="236">
        <f t="shared" si="27"/>
        <v>33.299999999999997</v>
      </c>
      <c r="O55" s="211">
        <v>2</v>
      </c>
      <c r="P55" s="1"/>
      <c r="Q55" s="8">
        <f t="shared" si="28"/>
        <v>33.299999999999997</v>
      </c>
      <c r="R55" s="14">
        <v>2</v>
      </c>
      <c r="S55" s="1"/>
      <c r="T55" s="8">
        <f>(U55-1)*33.3</f>
        <v>33.299999999999997</v>
      </c>
      <c r="U55" s="14">
        <v>2</v>
      </c>
      <c r="V55" s="1"/>
      <c r="W55" s="8">
        <f>(X55-1)*33.3</f>
        <v>0</v>
      </c>
      <c r="X55" s="14">
        <v>1</v>
      </c>
      <c r="Y55" s="1"/>
      <c r="Z55" s="8">
        <f>(AA55-1)*33.3</f>
        <v>33.299999999999997</v>
      </c>
      <c r="AA55" s="14">
        <v>2</v>
      </c>
      <c r="AB55" s="1"/>
      <c r="AC55" s="8">
        <f>(AD55-1)*33.3</f>
        <v>0</v>
      </c>
      <c r="AD55" s="14">
        <v>1</v>
      </c>
      <c r="AE55" s="1"/>
      <c r="AF55" s="42">
        <f t="shared" si="0"/>
        <v>33.299999999999997</v>
      </c>
      <c r="AG55" s="184"/>
      <c r="AH55" s="42">
        <f t="shared" si="1"/>
        <v>16.649999999999999</v>
      </c>
      <c r="AJ55" s="42">
        <f t="shared" si="11"/>
        <v>22.2</v>
      </c>
      <c r="AK55" s="186"/>
      <c r="AL55" s="187">
        <f t="shared" si="2"/>
        <v>22.2</v>
      </c>
      <c r="AO55" s="186">
        <f t="shared" si="16"/>
        <v>44.399999999999991</v>
      </c>
    </row>
    <row r="56" spans="1:41" ht="15" customHeight="1">
      <c r="A56" s="43"/>
      <c r="B56" s="33"/>
      <c r="C56" s="34" t="s">
        <v>71</v>
      </c>
      <c r="D56" s="51"/>
      <c r="E56" s="1"/>
      <c r="F56" s="11">
        <f>AVERAGE(F57:F59)</f>
        <v>22.2</v>
      </c>
      <c r="G56" s="1"/>
      <c r="H56" s="11">
        <f>AVERAGE(H57:H59)</f>
        <v>44.4</v>
      </c>
      <c r="I56" s="148"/>
      <c r="J56" s="1"/>
      <c r="K56" s="11">
        <f>AVERAGE(K57:K59)</f>
        <v>33.299999999999997</v>
      </c>
      <c r="L56" s="10"/>
      <c r="M56" s="1"/>
      <c r="N56" s="238">
        <f>IFERROR(AVERAGE(N57:N59),"")</f>
        <v>33.299999999999997</v>
      </c>
      <c r="O56" s="232"/>
      <c r="P56" s="1"/>
      <c r="Q56" s="11">
        <f>IFERROR(AVERAGE(Q57:Q59),"")</f>
        <v>0</v>
      </c>
      <c r="R56" s="10"/>
      <c r="S56" s="1"/>
      <c r="T56" s="11">
        <f>AVERAGE(T57:T59)</f>
        <v>11.1</v>
      </c>
      <c r="U56" s="10"/>
      <c r="V56" s="1"/>
      <c r="W56" s="11">
        <f>AVERAGE(W57:W59)</f>
        <v>33.299999999999997</v>
      </c>
      <c r="X56" s="10"/>
      <c r="Y56" s="1"/>
      <c r="Z56" s="11">
        <f>AVERAGE(Z57:Z59)</f>
        <v>11.1</v>
      </c>
      <c r="AA56" s="10"/>
      <c r="AB56" s="1"/>
      <c r="AC56" s="11">
        <f>AVERAGE(AC57:AC59)</f>
        <v>11.1</v>
      </c>
      <c r="AD56" s="10"/>
      <c r="AE56" s="1"/>
      <c r="AF56" s="42">
        <f t="shared" si="0"/>
        <v>14.799999999999999</v>
      </c>
      <c r="AG56" s="184"/>
      <c r="AH56" s="42">
        <f t="shared" si="1"/>
        <v>22.2</v>
      </c>
      <c r="AJ56" s="42">
        <f t="shared" si="11"/>
        <v>20.349999999999998</v>
      </c>
      <c r="AK56" s="186"/>
      <c r="AL56" s="187">
        <f t="shared" si="2"/>
        <v>20.349999999999998</v>
      </c>
      <c r="AO56" s="186">
        <f t="shared" si="16"/>
        <v>29.599999999999998</v>
      </c>
    </row>
    <row r="57" spans="1:41" ht="15" customHeight="1" outlineLevel="1">
      <c r="A57" s="43"/>
      <c r="B57" s="33"/>
      <c r="C57" s="28"/>
      <c r="D57" s="52" t="s">
        <v>72</v>
      </c>
      <c r="E57" s="1"/>
      <c r="F57" s="8">
        <f>AVERAGE(H57,K57,N57,Q57,T57,W57,Z57,AC57)</f>
        <v>20.8125</v>
      </c>
      <c r="G57" s="1"/>
      <c r="H57" s="8">
        <f>(I57-1)*33.3</f>
        <v>33.299999999999997</v>
      </c>
      <c r="I57" s="152">
        <v>2</v>
      </c>
      <c r="J57" s="1"/>
      <c r="K57" s="8">
        <f>(L57-1)*33.3</f>
        <v>33.299999999999997</v>
      </c>
      <c r="L57" s="14">
        <v>2</v>
      </c>
      <c r="M57" s="1"/>
      <c r="N57" s="236">
        <f t="shared" ref="N57:N59" si="29">IF(O57=0,"",(O57-1)*33.3)</f>
        <v>33.299999999999997</v>
      </c>
      <c r="O57" s="211">
        <v>2</v>
      </c>
      <c r="P57" s="1"/>
      <c r="Q57" s="8">
        <f t="shared" ref="Q57:Q59" si="30">IF(R57=0,"",(R57-1)*33.3)</f>
        <v>0</v>
      </c>
      <c r="R57" s="14">
        <v>1</v>
      </c>
      <c r="S57" s="1"/>
      <c r="T57" s="8">
        <f>(U57-1)*33.3</f>
        <v>0</v>
      </c>
      <c r="U57" s="14">
        <v>1</v>
      </c>
      <c r="V57" s="1"/>
      <c r="W57" s="8">
        <f>(X57-1)*33.3</f>
        <v>33.299999999999997</v>
      </c>
      <c r="X57" s="14">
        <v>2</v>
      </c>
      <c r="Y57" s="1"/>
      <c r="Z57" s="8">
        <f>(AA57-1)*33.3</f>
        <v>0</v>
      </c>
      <c r="AA57" s="14">
        <v>1</v>
      </c>
      <c r="AB57" s="1"/>
      <c r="AC57" s="8">
        <f>(AD57-1)*33.3</f>
        <v>33.299999999999997</v>
      </c>
      <c r="AD57" s="14">
        <v>2</v>
      </c>
      <c r="AE57" s="1"/>
      <c r="AF57" s="42">
        <f t="shared" si="0"/>
        <v>11.1</v>
      </c>
      <c r="AG57" s="184"/>
      <c r="AH57" s="42">
        <f t="shared" si="1"/>
        <v>16.649999999999999</v>
      </c>
      <c r="AJ57" s="42">
        <f t="shared" si="11"/>
        <v>16.649999999999999</v>
      </c>
      <c r="AK57" s="186"/>
      <c r="AL57" s="187">
        <f t="shared" si="2"/>
        <v>16.649999999999999</v>
      </c>
      <c r="AO57" s="186">
        <f t="shared" si="16"/>
        <v>22.199999999999996</v>
      </c>
    </row>
    <row r="58" spans="1:41" ht="15" customHeight="1" outlineLevel="1">
      <c r="A58" s="43"/>
      <c r="B58" s="33"/>
      <c r="C58" s="28"/>
      <c r="D58" s="57" t="s">
        <v>73</v>
      </c>
      <c r="E58" s="1"/>
      <c r="F58" s="8">
        <f>AVERAGE(H58,K58,N58,Q58,T58,W58,Z58,AC58)</f>
        <v>20.8125</v>
      </c>
      <c r="G58" s="1"/>
      <c r="H58" s="8">
        <f>(I58-1)*33.3</f>
        <v>33.299999999999997</v>
      </c>
      <c r="I58" s="152">
        <v>2</v>
      </c>
      <c r="J58" s="1"/>
      <c r="K58" s="8">
        <f>(L58-1)*33.3</f>
        <v>33.299999999999997</v>
      </c>
      <c r="L58" s="14">
        <v>2</v>
      </c>
      <c r="M58" s="1"/>
      <c r="N58" s="236">
        <f t="shared" si="29"/>
        <v>33.299999999999997</v>
      </c>
      <c r="O58" s="211">
        <v>2</v>
      </c>
      <c r="P58" s="1"/>
      <c r="Q58" s="8">
        <f t="shared" si="30"/>
        <v>0</v>
      </c>
      <c r="R58" s="14">
        <v>1</v>
      </c>
      <c r="S58" s="1"/>
      <c r="T58" s="8">
        <f>(U58-1)*33.3</f>
        <v>33.299999999999997</v>
      </c>
      <c r="U58" s="14">
        <v>2</v>
      </c>
      <c r="V58" s="1"/>
      <c r="W58" s="8">
        <f>(X58-1)*33.3</f>
        <v>33.299999999999997</v>
      </c>
      <c r="X58" s="14">
        <v>2</v>
      </c>
      <c r="Y58" s="1"/>
      <c r="Z58" s="8">
        <f>(AA58-1)*33.3</f>
        <v>0</v>
      </c>
      <c r="AA58" s="14">
        <v>1</v>
      </c>
      <c r="AB58" s="1"/>
      <c r="AC58" s="8">
        <f>(AD58-1)*33.3</f>
        <v>0</v>
      </c>
      <c r="AD58" s="14">
        <v>1</v>
      </c>
      <c r="AE58" s="1"/>
      <c r="AF58" s="42">
        <f t="shared" si="0"/>
        <v>22.2</v>
      </c>
      <c r="AG58" s="184"/>
      <c r="AH58" s="42">
        <f t="shared" si="1"/>
        <v>16.649999999999999</v>
      </c>
      <c r="AJ58" s="42">
        <f t="shared" si="11"/>
        <v>22.2</v>
      </c>
      <c r="AK58" s="186"/>
      <c r="AL58" s="187">
        <f t="shared" si="2"/>
        <v>22.2</v>
      </c>
      <c r="AO58" s="186">
        <f t="shared" si="16"/>
        <v>24.974999999999994</v>
      </c>
    </row>
    <row r="59" spans="1:41" ht="15" customHeight="1" outlineLevel="1">
      <c r="A59" s="43"/>
      <c r="B59" s="33"/>
      <c r="C59" s="28"/>
      <c r="D59" s="52" t="s">
        <v>74</v>
      </c>
      <c r="E59" s="1"/>
      <c r="F59" s="8">
        <f>AVERAGE(H59,K59,N59,Q59,T59,W59,Z59,AC59)</f>
        <v>24.975000000000001</v>
      </c>
      <c r="G59" s="1"/>
      <c r="H59" s="8">
        <f>(I59-1)*33.3</f>
        <v>66.599999999999994</v>
      </c>
      <c r="I59" s="152">
        <v>3</v>
      </c>
      <c r="J59" s="1"/>
      <c r="K59" s="8">
        <f>(L59-1)*33.3</f>
        <v>33.299999999999997</v>
      </c>
      <c r="L59" s="14">
        <v>2</v>
      </c>
      <c r="M59" s="1"/>
      <c r="N59" s="236">
        <f t="shared" si="29"/>
        <v>33.299999999999997</v>
      </c>
      <c r="O59" s="211">
        <v>2</v>
      </c>
      <c r="P59" s="1"/>
      <c r="Q59" s="8">
        <f t="shared" si="30"/>
        <v>0</v>
      </c>
      <c r="R59" s="14">
        <v>1</v>
      </c>
      <c r="S59" s="1"/>
      <c r="T59" s="8">
        <f>(U59-1)*33.3</f>
        <v>0</v>
      </c>
      <c r="U59" s="14">
        <v>1</v>
      </c>
      <c r="V59" s="1"/>
      <c r="W59" s="8">
        <f>(X59-1)*33.3</f>
        <v>33.299999999999997</v>
      </c>
      <c r="X59" s="14">
        <v>2</v>
      </c>
      <c r="Y59" s="1"/>
      <c r="Z59" s="8">
        <f>(AA59-1)*33.3</f>
        <v>33.299999999999997</v>
      </c>
      <c r="AA59" s="14">
        <v>2</v>
      </c>
      <c r="AB59" s="1"/>
      <c r="AC59" s="8">
        <f>(AD59-1)*33.3</f>
        <v>0</v>
      </c>
      <c r="AD59" s="14">
        <v>1</v>
      </c>
      <c r="AE59" s="1"/>
      <c r="AF59" s="42">
        <f t="shared" si="0"/>
        <v>11.1</v>
      </c>
      <c r="AG59" s="184"/>
      <c r="AH59" s="42">
        <f t="shared" si="1"/>
        <v>33.299999999999997</v>
      </c>
      <c r="AJ59" s="42">
        <f t="shared" si="11"/>
        <v>22.2</v>
      </c>
      <c r="AK59" s="186"/>
      <c r="AL59" s="187">
        <f t="shared" si="2"/>
        <v>22.2</v>
      </c>
      <c r="AO59" s="186">
        <f t="shared" si="16"/>
        <v>41.624999999999993</v>
      </c>
    </row>
    <row r="60" spans="1:41" ht="15" customHeight="1">
      <c r="A60" s="43"/>
      <c r="B60" s="33"/>
      <c r="C60" s="34" t="s">
        <v>75</v>
      </c>
      <c r="D60" s="51"/>
      <c r="E60" s="1"/>
      <c r="F60" s="11">
        <f>AVERAGE(F61:F63)</f>
        <v>27.75</v>
      </c>
      <c r="G60" s="1"/>
      <c r="H60" s="11">
        <f>AVERAGE(H61:H63)</f>
        <v>44.4</v>
      </c>
      <c r="I60" s="148"/>
      <c r="J60" s="1"/>
      <c r="K60" s="11">
        <f>AVERAGE(K61:K63)</f>
        <v>33.299999999999997</v>
      </c>
      <c r="L60" s="10"/>
      <c r="M60" s="1"/>
      <c r="N60" s="238">
        <f>IFERROR(AVERAGE(N61:N63),"")</f>
        <v>22.2</v>
      </c>
      <c r="O60" s="232"/>
      <c r="P60" s="1"/>
      <c r="Q60" s="11">
        <f>IFERROR(AVERAGE(Q61:Q63),"")</f>
        <v>0</v>
      </c>
      <c r="R60" s="10"/>
      <c r="S60" s="1"/>
      <c r="T60" s="11">
        <f>AVERAGE(T61:T63)</f>
        <v>33.299999999999997</v>
      </c>
      <c r="U60" s="10"/>
      <c r="V60" s="1"/>
      <c r="W60" s="11">
        <f>AVERAGE(W61:W63)</f>
        <v>22.2</v>
      </c>
      <c r="X60" s="10"/>
      <c r="Y60" s="1"/>
      <c r="Z60" s="11">
        <f>AVERAGE(Z61:Z63)</f>
        <v>33.299999999999997</v>
      </c>
      <c r="AA60" s="10"/>
      <c r="AB60" s="1"/>
      <c r="AC60" s="11">
        <f>AVERAGE(AC61:AC63)</f>
        <v>33.299999999999997</v>
      </c>
      <c r="AD60" s="10"/>
      <c r="AE60" s="1"/>
      <c r="AF60" s="42">
        <f t="shared" si="0"/>
        <v>18.5</v>
      </c>
      <c r="AG60" s="184"/>
      <c r="AH60" s="42">
        <f t="shared" si="1"/>
        <v>27.75</v>
      </c>
      <c r="AJ60" s="42">
        <f t="shared" si="11"/>
        <v>24.05</v>
      </c>
      <c r="AK60" s="186"/>
      <c r="AL60" s="187">
        <f t="shared" si="2"/>
        <v>24.05</v>
      </c>
      <c r="AO60" s="186">
        <f t="shared" si="16"/>
        <v>31.45</v>
      </c>
    </row>
    <row r="61" spans="1:41" ht="15" customHeight="1" outlineLevel="1">
      <c r="A61" s="43"/>
      <c r="B61" s="33"/>
      <c r="C61" s="28"/>
      <c r="D61" s="52" t="s">
        <v>76</v>
      </c>
      <c r="E61" s="1"/>
      <c r="F61" s="8">
        <f>AVERAGE(H61,K61,N61,Q61,T61,W61,Z61,AC61)</f>
        <v>24.975000000000001</v>
      </c>
      <c r="G61" s="1"/>
      <c r="H61" s="8">
        <f>(I61-1)*33.3</f>
        <v>33.299999999999997</v>
      </c>
      <c r="I61" s="152">
        <v>2</v>
      </c>
      <c r="J61" s="1"/>
      <c r="K61" s="8">
        <f>(L61-1)*33.3</f>
        <v>33.299999999999997</v>
      </c>
      <c r="L61" s="14">
        <v>2</v>
      </c>
      <c r="M61" s="1"/>
      <c r="N61" s="236">
        <f t="shared" ref="N61:N63" si="31">IF(O61=0,"",(O61-1)*33.3)</f>
        <v>33.299999999999997</v>
      </c>
      <c r="O61" s="211">
        <v>2</v>
      </c>
      <c r="P61" s="1"/>
      <c r="Q61" s="8">
        <f t="shared" ref="Q61:Q63" si="32">IF(R61=0,"",(R61-1)*33.3)</f>
        <v>0</v>
      </c>
      <c r="R61" s="14">
        <v>1</v>
      </c>
      <c r="S61" s="1"/>
      <c r="T61" s="8">
        <f>(U61-1)*33.3</f>
        <v>33.299999999999997</v>
      </c>
      <c r="U61" s="14">
        <v>2</v>
      </c>
      <c r="V61" s="1"/>
      <c r="W61" s="8">
        <f>(X61-1)*33.3</f>
        <v>33.299999999999997</v>
      </c>
      <c r="X61" s="14">
        <v>2</v>
      </c>
      <c r="Y61" s="1"/>
      <c r="Z61" s="8">
        <f>(AA61-1)*33.3</f>
        <v>0</v>
      </c>
      <c r="AA61" s="14">
        <v>1</v>
      </c>
      <c r="AB61" s="1"/>
      <c r="AC61" s="8">
        <f>(AD61-1)*33.3</f>
        <v>33.299999999999997</v>
      </c>
      <c r="AD61" s="14">
        <v>2</v>
      </c>
      <c r="AE61" s="1"/>
      <c r="AF61" s="42">
        <f t="shared" si="0"/>
        <v>22.2</v>
      </c>
      <c r="AG61" s="184"/>
      <c r="AH61" s="42">
        <f t="shared" si="1"/>
        <v>16.649999999999999</v>
      </c>
      <c r="AJ61" s="42">
        <f t="shared" si="11"/>
        <v>22.2</v>
      </c>
      <c r="AK61" s="186"/>
      <c r="AL61" s="187">
        <f t="shared" si="2"/>
        <v>22.2</v>
      </c>
      <c r="AO61" s="186">
        <f t="shared" si="16"/>
        <v>24.974999999999994</v>
      </c>
    </row>
    <row r="62" spans="1:41" ht="15" customHeight="1" outlineLevel="1">
      <c r="A62" s="43"/>
      <c r="B62" s="33"/>
      <c r="C62" s="28"/>
      <c r="D62" s="57" t="s">
        <v>77</v>
      </c>
      <c r="E62" s="1"/>
      <c r="F62" s="8">
        <f>AVERAGE(H62,K62,N62,Q62,T62,W62,Z62,AC62)</f>
        <v>24.975000000000001</v>
      </c>
      <c r="G62" s="1"/>
      <c r="H62" s="8">
        <f>(I62-1)*33.3</f>
        <v>33.299999999999997</v>
      </c>
      <c r="I62" s="152">
        <v>2</v>
      </c>
      <c r="J62" s="1"/>
      <c r="K62" s="8">
        <f>(L62-1)*33.3</f>
        <v>33.299999999999997</v>
      </c>
      <c r="L62" s="14">
        <v>2</v>
      </c>
      <c r="M62" s="1"/>
      <c r="N62" s="236">
        <f t="shared" si="31"/>
        <v>0</v>
      </c>
      <c r="O62" s="211">
        <v>1</v>
      </c>
      <c r="P62" s="1"/>
      <c r="Q62" s="8">
        <f t="shared" si="32"/>
        <v>0</v>
      </c>
      <c r="R62" s="14">
        <v>1</v>
      </c>
      <c r="S62" s="1"/>
      <c r="T62" s="8">
        <f>(U62-1)*33.3</f>
        <v>33.299999999999997</v>
      </c>
      <c r="U62" s="14">
        <v>2</v>
      </c>
      <c r="V62" s="1"/>
      <c r="W62" s="8">
        <f>(X62-1)*33.3</f>
        <v>33.299999999999997</v>
      </c>
      <c r="X62" s="14">
        <v>2</v>
      </c>
      <c r="Y62" s="1"/>
      <c r="Z62" s="8">
        <f>(AA62-1)*33.3</f>
        <v>33.299999999999997</v>
      </c>
      <c r="AA62" s="14">
        <v>2</v>
      </c>
      <c r="AB62" s="1"/>
      <c r="AC62" s="8">
        <f>(AD62-1)*33.3</f>
        <v>33.299999999999997</v>
      </c>
      <c r="AD62" s="14">
        <v>2</v>
      </c>
      <c r="AE62" s="1"/>
      <c r="AF62" s="42">
        <f t="shared" si="0"/>
        <v>11.1</v>
      </c>
      <c r="AG62" s="184"/>
      <c r="AH62" s="42">
        <f t="shared" si="1"/>
        <v>33.299999999999997</v>
      </c>
      <c r="AJ62" s="42">
        <f t="shared" si="11"/>
        <v>22.2</v>
      </c>
      <c r="AK62" s="186"/>
      <c r="AL62" s="187">
        <f t="shared" si="2"/>
        <v>22.2</v>
      </c>
      <c r="AO62" s="186">
        <f t="shared" si="16"/>
        <v>24.974999999999994</v>
      </c>
    </row>
    <row r="63" spans="1:41" ht="15" customHeight="1" outlineLevel="1">
      <c r="A63" s="43"/>
      <c r="B63" s="37"/>
      <c r="C63" s="38"/>
      <c r="D63" s="58" t="s">
        <v>78</v>
      </c>
      <c r="E63" s="18"/>
      <c r="F63" s="8">
        <f>AVERAGE(H63,K63,N63,Q63,T63,W63,Z63,AC63)</f>
        <v>33.299999999999997</v>
      </c>
      <c r="G63" s="18"/>
      <c r="H63" s="8">
        <f>(I63-1)*33.3</f>
        <v>66.599999999999994</v>
      </c>
      <c r="I63" s="161">
        <v>3</v>
      </c>
      <c r="J63" s="18"/>
      <c r="K63" s="8">
        <f>(L63-1)*33.3</f>
        <v>33.299999999999997</v>
      </c>
      <c r="L63" s="20">
        <v>2</v>
      </c>
      <c r="M63" s="18"/>
      <c r="N63" s="236">
        <f t="shared" si="31"/>
        <v>33.299999999999997</v>
      </c>
      <c r="O63" s="228">
        <v>2</v>
      </c>
      <c r="P63" s="18"/>
      <c r="Q63" s="8">
        <f t="shared" si="32"/>
        <v>0</v>
      </c>
      <c r="R63" s="89">
        <v>1</v>
      </c>
      <c r="S63" s="18"/>
      <c r="T63" s="8">
        <f>(U63-1)*33.3</f>
        <v>33.299999999999997</v>
      </c>
      <c r="U63" s="14">
        <v>2</v>
      </c>
      <c r="V63" s="18"/>
      <c r="W63" s="8">
        <f>(X63-1)*33.3</f>
        <v>0</v>
      </c>
      <c r="X63" s="89">
        <v>1</v>
      </c>
      <c r="Y63" s="18"/>
      <c r="Z63" s="8">
        <f>(AA63-1)*33.3</f>
        <v>66.599999999999994</v>
      </c>
      <c r="AA63" s="20">
        <v>3</v>
      </c>
      <c r="AB63" s="18"/>
      <c r="AC63" s="8">
        <f>(AD63-1)*33.3</f>
        <v>33.299999999999997</v>
      </c>
      <c r="AD63" s="20">
        <v>2</v>
      </c>
      <c r="AE63" s="18"/>
      <c r="AF63" s="42">
        <f t="shared" si="0"/>
        <v>22.2</v>
      </c>
      <c r="AG63" s="184"/>
      <c r="AH63" s="42">
        <f t="shared" si="1"/>
        <v>33.299999999999997</v>
      </c>
      <c r="AJ63" s="42">
        <f t="shared" si="11"/>
        <v>27.75</v>
      </c>
      <c r="AK63" s="186"/>
      <c r="AL63" s="187">
        <f t="shared" si="2"/>
        <v>27.75</v>
      </c>
      <c r="AO63" s="186">
        <f t="shared" si="16"/>
        <v>44.399999999999991</v>
      </c>
    </row>
    <row r="64" spans="1:41" ht="14.45">
      <c r="A64" s="44"/>
      <c r="B64" s="43"/>
      <c r="C64" s="44"/>
      <c r="D64" s="44"/>
      <c r="F64" s="44"/>
      <c r="H64" s="44"/>
      <c r="I64" s="44"/>
      <c r="K64" s="44"/>
      <c r="L64" s="44"/>
      <c r="Q64" s="44"/>
      <c r="R64" s="44"/>
      <c r="T64" s="44"/>
      <c r="U64" s="44"/>
      <c r="W64" s="44"/>
      <c r="X64" s="44"/>
      <c r="Z64" s="44"/>
      <c r="AA64" s="44"/>
      <c r="AC64" s="44"/>
      <c r="AD64" s="44"/>
    </row>
    <row r="65" spans="1:30" ht="14.45">
      <c r="A65" s="44"/>
      <c r="B65" s="43"/>
      <c r="C65" s="44"/>
      <c r="D65" s="44"/>
      <c r="F65" s="44"/>
      <c r="H65" s="44"/>
      <c r="I65" s="44"/>
      <c r="K65" s="44"/>
      <c r="L65" s="44"/>
      <c r="Q65" s="44"/>
      <c r="R65" s="44"/>
      <c r="T65" s="44"/>
      <c r="U65" s="44"/>
      <c r="W65" s="44"/>
      <c r="X65" s="44"/>
      <c r="Z65" s="44"/>
      <c r="AA65" s="44"/>
      <c r="AC65" s="44"/>
      <c r="AD65" s="44"/>
    </row>
    <row r="66" spans="1:30" ht="14.45">
      <c r="A66" s="44"/>
    </row>
  </sheetData>
  <conditionalFormatting sqref="F8:F11 F14:F24 F26:F29 F31:F33 F35:F37 F39:F41 F43:F46 F48:F50 F53:F55 F57:F59 F61:F63">
    <cfRule type="colorScale" priority="14">
      <colorScale>
        <cfvo type="min"/>
        <cfvo type="percentile" val="50"/>
        <cfvo type="max"/>
        <color rgb="FFF8696B"/>
        <color rgb="FFFFEB84"/>
        <color rgb="FF63BE7B"/>
      </colorScale>
    </cfRule>
  </conditionalFormatting>
  <conditionalFormatting sqref="H8:H11 H14:H24 H26:H29 H31:H33 H35:H37 H39:H41 H43:H46 H48:H50 H53:H55 H57:H59 H61:H63">
    <cfRule type="colorScale" priority="13">
      <colorScale>
        <cfvo type="min"/>
        <cfvo type="percentile" val="50"/>
        <cfvo type="max"/>
        <color rgb="FFF8696B"/>
        <color rgb="FFFFEB84"/>
        <color rgb="FF63BE7B"/>
      </colorScale>
    </cfRule>
  </conditionalFormatting>
  <conditionalFormatting sqref="K8:K11 K14:K24 K26:K29 K31:K33 K35:K37 K39:K41 K43:K46 K48:K50 K53:K55 K57:K59 K61:K63">
    <cfRule type="colorScale" priority="12">
      <colorScale>
        <cfvo type="min"/>
        <cfvo type="percentile" val="50"/>
        <cfvo type="max"/>
        <color rgb="FFF8696B"/>
        <color rgb="FFFFEB84"/>
        <color rgb="FF63BE7B"/>
      </colorScale>
    </cfRule>
  </conditionalFormatting>
  <conditionalFormatting sqref="N8:N11 N14:N24 N26:N29 N31:N33 N35:N37 N39:N41 N43:N46 N48:N50 N53:N55 N57:N59 N61:N63">
    <cfRule type="colorScale" priority="11">
      <colorScale>
        <cfvo type="min"/>
        <cfvo type="percentile" val="50"/>
        <cfvo type="max"/>
        <color rgb="FFF8696B"/>
        <color rgb="FFFFEB84"/>
        <color rgb="FF63BE7B"/>
      </colorScale>
    </cfRule>
  </conditionalFormatting>
  <conditionalFormatting sqref="Q8:Q11 Q14:Q24 Q26:Q29 Q31:Q33 Q35:Q37 Q39:Q41 Q43:Q46 Q48:Q50 Q53:Q55 Q57:Q59 Q61:Q63">
    <cfRule type="colorScale" priority="10">
      <colorScale>
        <cfvo type="min"/>
        <cfvo type="percentile" val="50"/>
        <cfvo type="max"/>
        <color rgb="FFF8696B"/>
        <color rgb="FFFFEB84"/>
        <color rgb="FF63BE7B"/>
      </colorScale>
    </cfRule>
  </conditionalFormatting>
  <conditionalFormatting sqref="T8:T11 T14:T24 T26:T29 T31:T33 T35:T37 T39:T41 T43:T46 T48:T50 T53:T55 T57:T59 T61:T63">
    <cfRule type="colorScale" priority="9">
      <colorScale>
        <cfvo type="min"/>
        <cfvo type="percentile" val="50"/>
        <cfvo type="max"/>
        <color rgb="FFF8696B"/>
        <color rgb="FFFFEB84"/>
        <color rgb="FF63BE7B"/>
      </colorScale>
    </cfRule>
  </conditionalFormatting>
  <conditionalFormatting sqref="W8:W11 W14:W24 W26:W29 W31:W33 W35:W37 W39:W41 W43:W46 W48:W50 W53:W55 W57:W59 W61:W63">
    <cfRule type="colorScale" priority="8">
      <colorScale>
        <cfvo type="min"/>
        <cfvo type="percentile" val="50"/>
        <cfvo type="max"/>
        <color rgb="FFF8696B"/>
        <color rgb="FFFFEB84"/>
        <color rgb="FF63BE7B"/>
      </colorScale>
    </cfRule>
  </conditionalFormatting>
  <conditionalFormatting sqref="Z8:Z11 Z14:Z24 Z26:Z29 Z31:Z33 Z35:Z37 Z39:Z41 Z43:Z46 Z48:Z50 Z53:Z55 Z57:Z59 Z61:Z63">
    <cfRule type="colorScale" priority="7">
      <colorScale>
        <cfvo type="min"/>
        <cfvo type="percentile" val="50"/>
        <cfvo type="max"/>
        <color rgb="FFF8696B"/>
        <color rgb="FFFFEB84"/>
        <color rgb="FF63BE7B"/>
      </colorScale>
    </cfRule>
  </conditionalFormatting>
  <conditionalFormatting sqref="AC8:AC11 AC14:AC24 AC26:AC29 AC31:AC33 AC35:AC37 AC39:AC41 AC43:AC46 AC48:AC50 AC53:AC55 AC57:AC59 AC61:AC63">
    <cfRule type="colorScale" priority="6">
      <colorScale>
        <cfvo type="min"/>
        <cfvo type="percentile" val="50"/>
        <cfvo type="max"/>
        <color rgb="FFF8696B"/>
        <color rgb="FFFFEB84"/>
        <color rgb="FF63BE7B"/>
      </colorScale>
    </cfRule>
  </conditionalFormatting>
  <conditionalFormatting sqref="AF6:AF63">
    <cfRule type="colorScale" priority="5">
      <colorScale>
        <cfvo type="min"/>
        <cfvo type="percentile" val="50"/>
        <cfvo type="max"/>
        <color rgb="FFF8696B"/>
        <color rgb="FFFFEB84"/>
        <color rgb="FF63BE7B"/>
      </colorScale>
    </cfRule>
  </conditionalFormatting>
  <conditionalFormatting sqref="AH6:AH63">
    <cfRule type="colorScale" priority="4">
      <colorScale>
        <cfvo type="min"/>
        <cfvo type="percentile" val="50"/>
        <cfvo type="max"/>
        <color rgb="FFF8696B"/>
        <color rgb="FFFFEB84"/>
        <color rgb="FF63BE7B"/>
      </colorScale>
    </cfRule>
  </conditionalFormatting>
  <conditionalFormatting sqref="AJ6:AJ63">
    <cfRule type="colorScale" priority="3">
      <colorScale>
        <cfvo type="min"/>
        <cfvo type="percentile" val="50"/>
        <cfvo type="max"/>
        <color rgb="FFF8696B"/>
        <color rgb="FFFFEB84"/>
        <color rgb="FF63BE7B"/>
      </colorScale>
    </cfRule>
  </conditionalFormatting>
  <conditionalFormatting sqref="AL6:AL63">
    <cfRule type="colorScale" priority="2">
      <colorScale>
        <cfvo type="min"/>
        <cfvo type="percentile" val="50"/>
        <cfvo type="max"/>
        <color rgb="FFF8696B"/>
        <color rgb="FFFFEB84"/>
        <color rgb="FF63BE7B"/>
      </colorScale>
    </cfRule>
  </conditionalFormatting>
  <conditionalFormatting sqref="AO6:AO63">
    <cfRule type="colorScale" priority="1">
      <colorScale>
        <cfvo type="min"/>
        <cfvo type="percentile" val="50"/>
        <cfvo type="max"/>
        <color rgb="FFF8696B"/>
        <color rgb="FFFFEB84"/>
        <color rgb="FF63BE7B"/>
      </colorScale>
    </cfRule>
  </conditionalFormatting>
  <dataValidations count="1">
    <dataValidation type="list" allowBlank="1" showInputMessage="1" showErrorMessage="1" sqref="AA53:AA55 AA22:AA24 AA18:AA20 AA14:AA16 AA48:AA50 AA43:AA46 AA39:AA41 AA35:AA37 AA31:AA33 AA27:AA29 AA61:AA63 AA57:AA59 AA8:AA11 R18:R20 I8:I11 I22:I24 I18:I20 I14:I16 R14:R16 R48:R50 R43:R46 R39:R41 R35:R37 I48:I50 I43:I46 I39:I41 R31:R33 R27:R29 I35:I37 I31:I33 R22:R24 R57:R59 R53:R55 R61:R63 R8:R11 I27:I29 I61:I63 I57:I59 I53:I55 U8:U11 U53:U55 U18:U20 U14:U16 U61:U63 U22:U24 U43:U46 U57:U59 U48:U50 AD22:AD24 U39:U41 U35:U37 U31:U33 X8:X11 X22:X24 X18:X20 X14:X16 X48:X50 X43:X46 X39:X41 X35:X37 X31:X33 X27:X29 X61:X63 X57:X59 X53:X55 L8:L11 L22:L24 L18:L20 L14:L16 L48:L50 L43:L46 L39:L41 L35:L37 L31:L33 L27:L29 L61:L63 L57:L59 L53:L55 O18:O20 O14:O16 O48:O50 O43:O46 O39:O41 O35:O37 O31:O33 O27:O29 O61:O63 O57:O59 O53:O55 O8:O11 O22:O24 AD18:AD20 AD14:AD16 AD48:AD50 AD43:AD46 AD35:AD37 AD53:AD55 AD31:AD33 AD27:AD29 AD61:AD63 AD57:AD59 AD39:AD41 AD8:AD11 U27:U29" xr:uid="{C83A05C0-0C08-4DF6-BDDC-9D4BFBAB3CDA}">
      <formula1>"1,2,3,4"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D42D3-AF9C-4ADB-8BA1-0E00029AD7A2}">
  <dimension ref="A1:AE65"/>
  <sheetViews>
    <sheetView zoomScale="72" zoomScaleNormal="100" workbookViewId="0">
      <pane xSplit="4" ySplit="6" topLeftCell="E7" activePane="bottomRight" state="frozen"/>
      <selection pane="bottomRight" activeCell="I7" sqref="I7"/>
      <selection pane="bottomLeft" activeCell="A7" sqref="A7"/>
      <selection pane="topRight" activeCell="E1" sqref="E1"/>
    </sheetView>
  </sheetViews>
  <sheetFormatPr defaultColWidth="9.42578125" defaultRowHeight="14.45" zeroHeight="1" outlineLevelRow="1"/>
  <cols>
    <col min="1" max="1" width="3.42578125" customWidth="1"/>
    <col min="2" max="2" width="12.5703125" style="26" customWidth="1"/>
    <col min="3" max="3" width="19.5703125" customWidth="1"/>
    <col min="4" max="4" width="23.5703125" customWidth="1"/>
    <col min="5" max="5" width="3.42578125" style="44" customWidth="1"/>
    <col min="6" max="6" width="15.42578125" bestFit="1" customWidth="1"/>
    <col min="7" max="7" width="3.42578125" style="44" customWidth="1"/>
    <col min="8" max="8" width="10.5703125" customWidth="1"/>
    <col min="9" max="9" width="9.5703125" bestFit="1" customWidth="1"/>
    <col min="10" max="10" width="3.42578125" style="44" customWidth="1"/>
    <col min="11" max="11" width="10.5703125" customWidth="1"/>
    <col min="12" max="12" width="9.5703125" bestFit="1" customWidth="1"/>
    <col min="13" max="13" width="3.42578125" style="44" customWidth="1"/>
    <col min="14" max="14" width="10.42578125" customWidth="1"/>
    <col min="15" max="15" width="9.5703125" bestFit="1" customWidth="1"/>
    <col min="16" max="16" width="3.42578125" style="44" customWidth="1"/>
    <col min="17" max="17" width="10.42578125" customWidth="1"/>
    <col min="18" max="18" width="9.5703125" bestFit="1" customWidth="1"/>
    <col min="19" max="19" width="3.42578125" style="44" customWidth="1"/>
    <col min="20" max="20" width="10.42578125" customWidth="1"/>
    <col min="21" max="21" width="9.5703125" bestFit="1" customWidth="1"/>
    <col min="22" max="22" width="3.42578125" style="44" customWidth="1"/>
    <col min="23" max="23" width="10.42578125" customWidth="1"/>
    <col min="24" max="24" width="9.5703125" bestFit="1" customWidth="1"/>
    <col min="25" max="25" width="3.42578125" style="44" customWidth="1"/>
    <col min="26" max="26" width="10.42578125" customWidth="1"/>
    <col min="27" max="27" width="9.5703125" bestFit="1" customWidth="1"/>
    <col min="28" max="28" width="3.42578125" style="44" customWidth="1"/>
    <col min="29" max="29" width="10.5703125" customWidth="1"/>
    <col min="30" max="30" width="9.5703125" bestFit="1" customWidth="1"/>
    <col min="31" max="31" width="3.42578125" style="44" customWidth="1"/>
  </cols>
  <sheetData>
    <row r="1" spans="1:31" ht="15" thickBot="1">
      <c r="A1" s="43"/>
      <c r="C1" s="26"/>
    </row>
    <row r="2" spans="1:31" ht="18.95" thickBot="1">
      <c r="A2" s="43"/>
      <c r="B2" s="50" t="s">
        <v>0</v>
      </c>
      <c r="C2" s="27"/>
      <c r="D2" s="53"/>
      <c r="F2" s="87" t="s">
        <v>79</v>
      </c>
      <c r="H2" s="87" t="s">
        <v>2</v>
      </c>
      <c r="I2" s="87"/>
      <c r="J2" s="49"/>
      <c r="K2" s="87" t="s">
        <v>3</v>
      </c>
      <c r="L2" s="87"/>
      <c r="M2" s="49"/>
      <c r="N2" s="88" t="s">
        <v>4</v>
      </c>
      <c r="O2" s="88"/>
      <c r="P2" s="49"/>
      <c r="Q2" s="88" t="s">
        <v>5</v>
      </c>
      <c r="R2" s="88"/>
      <c r="S2" s="49"/>
      <c r="T2" s="88" t="s">
        <v>6</v>
      </c>
      <c r="U2" s="88"/>
      <c r="V2" s="49"/>
      <c r="W2" s="88" t="s">
        <v>7</v>
      </c>
      <c r="X2" s="88"/>
      <c r="Y2" s="49"/>
      <c r="Z2" s="88" t="s">
        <v>8</v>
      </c>
      <c r="AA2" s="88"/>
      <c r="AB2" s="49"/>
      <c r="AC2" s="87" t="s">
        <v>9</v>
      </c>
      <c r="AD2" s="87"/>
      <c r="AE2" s="49"/>
    </row>
    <row r="3" spans="1:31">
      <c r="A3" s="43"/>
      <c r="B3" s="28"/>
      <c r="C3" s="28"/>
      <c r="D3" s="46"/>
      <c r="F3" s="1"/>
      <c r="H3" s="1"/>
      <c r="I3" s="2"/>
      <c r="K3" s="1" t="s">
        <v>80</v>
      </c>
      <c r="L3" s="2"/>
      <c r="N3" s="1"/>
      <c r="O3" s="2"/>
      <c r="Q3" s="1"/>
      <c r="R3" s="2"/>
      <c r="T3" s="1" t="s">
        <v>80</v>
      </c>
      <c r="U3" s="2"/>
      <c r="W3" s="1"/>
      <c r="X3" s="2"/>
      <c r="Z3" s="1"/>
      <c r="AA3" s="2"/>
      <c r="AC3" s="1"/>
      <c r="AD3" s="2"/>
    </row>
    <row r="4" spans="1:31">
      <c r="A4" s="43"/>
      <c r="B4" s="29" t="s">
        <v>16</v>
      </c>
      <c r="C4" s="29" t="s">
        <v>17</v>
      </c>
      <c r="D4" s="54" t="s">
        <v>18</v>
      </c>
      <c r="E4" s="1"/>
      <c r="F4" s="42">
        <f>AVERAGE(F7:F10,F13:F15,F17:F19,F21:F23,F26:F28,F30:F32,F34:F36,F38:F40,F42:F45,F47:F49,F52:F54,F56:F58,F60:F62,)</f>
        <v>17.343750000000004</v>
      </c>
      <c r="G4" s="1"/>
      <c r="H4" s="42">
        <f>AVERAGE(H7:H10,H13:H15,H17:H19,H21:H23,H26:H28,H30:H32,H34:H36,H38:H40,H42:H45,H47:H49,H52:H54,H56:H58,H60:H62,)</f>
        <v>41.228571428571399</v>
      </c>
      <c r="I4" s="30"/>
      <c r="J4" s="1"/>
      <c r="K4" s="42">
        <f>AVERAGE(K7:K10,K13:K15,K17:K19,K21:K23,K26:K28,K30:K32,K34:K36,K38:K40,K42:K45,K47:K49,K52:K54,K56:K58,K60:K62,)</f>
        <v>-2.3785714285714299</v>
      </c>
      <c r="L4" s="30"/>
      <c r="M4" s="1"/>
      <c r="N4" s="42">
        <f>AVERAGE(N7:N10,N13:N15,N17:N19,N21:N23,N26:N28,N30:N32,N34:N36,N38:N40,N42:N45,N47:N49,N52:N54,N56:N58,N60:N62,)</f>
        <v>23.785714285714274</v>
      </c>
      <c r="O4" s="30"/>
      <c r="P4" s="1"/>
      <c r="Q4" s="42">
        <f>AVERAGE(Q7:Q10,Q13:Q15,Q17:Q19,Q21:Q23,Q26:Q28,Q30:Q32,Q34:Q36,Q38:Q40,Q42:Q45,Q47:Q49,Q52:Q54,Q56:Q58,Q60:Q62,)</f>
        <v>11.892857142857146</v>
      </c>
      <c r="R4" s="30"/>
      <c r="S4" s="1"/>
      <c r="T4" s="42">
        <f>AVERAGE(T7:T10,T13:T15,T17:T19,T21:T23,T26:T28,T30:T32,T34:T36,T38:T40,T42:T45,T47:T49,T52:T54,T56:T58,T60:T62,)</f>
        <v>-0.79285714285714548</v>
      </c>
      <c r="U4" s="30"/>
      <c r="V4" s="1"/>
      <c r="W4" s="42">
        <f>AVERAGE(W7:W10,W13:W15,W17:W19,W21:W23,W26:W28,W30:W32,W34:W36,W38:W40,W42:W45,W47:W49,W52:W54,W56:W58,W60:W62,)</f>
        <v>22.199999999999992</v>
      </c>
      <c r="X4" s="30"/>
      <c r="Y4" s="1"/>
      <c r="Z4" s="42">
        <f>AVERAGE(Z7:Z10,Z13:Z15,Z17:Z19,Z21:Z23,Z26:Z28,Z30:Z32,Z34:Z36,Z38:Z40,Z42:Z45,Z47:Z49,Z52:Z54,Z56:Z58,Z60:Z62,)</f>
        <v>24.578571428571415</v>
      </c>
      <c r="AA4" s="30"/>
      <c r="AB4" s="1"/>
      <c r="AC4" s="42">
        <f>AVERAGE(AC7:AC10,AC13:AC15,AC17:AC19,AC21:AC23,AC26:AC28,AC30:AC32,AC34:AC36,AC38:AC40,AC42:AC45,AC47:AC49,AC52:AC54,AC56:AC58,AC60:AC62,)</f>
        <v>18.23571428571428</v>
      </c>
      <c r="AD4" s="30"/>
      <c r="AE4" s="1"/>
    </row>
    <row r="5" spans="1:31" ht="15" customHeight="1">
      <c r="A5" s="43"/>
      <c r="B5" s="31" t="s">
        <v>19</v>
      </c>
      <c r="C5" s="32"/>
      <c r="D5" s="55"/>
      <c r="E5" s="45"/>
      <c r="F5" s="8">
        <f>F6</f>
        <v>19.771875000000001</v>
      </c>
      <c r="G5" s="45"/>
      <c r="H5" s="8">
        <f>H6</f>
        <v>41.625</v>
      </c>
      <c r="I5" s="7"/>
      <c r="J5" s="45"/>
      <c r="K5" s="8">
        <f>K6</f>
        <v>16.649999999999999</v>
      </c>
      <c r="L5" s="7"/>
      <c r="M5" s="45"/>
      <c r="N5" s="8">
        <f>N6</f>
        <v>24.974999999999998</v>
      </c>
      <c r="O5" s="7"/>
      <c r="P5" s="45"/>
      <c r="Q5" s="8">
        <f>Q6</f>
        <v>0</v>
      </c>
      <c r="R5" s="7"/>
      <c r="S5" s="45"/>
      <c r="T5" s="8">
        <f>T6</f>
        <v>24.974999999999998</v>
      </c>
      <c r="U5" s="7"/>
      <c r="V5" s="45"/>
      <c r="W5" s="8">
        <f>W6</f>
        <v>16.649999999999999</v>
      </c>
      <c r="X5" s="7"/>
      <c r="Y5" s="45"/>
      <c r="Z5" s="8">
        <f>Z6</f>
        <v>8.3249999999999993</v>
      </c>
      <c r="AA5" s="7"/>
      <c r="AB5" s="45"/>
      <c r="AC5" s="8">
        <f>AC6</f>
        <v>24.974999999999998</v>
      </c>
      <c r="AD5" s="7"/>
      <c r="AE5" s="45"/>
    </row>
    <row r="6" spans="1:31" ht="15" customHeight="1">
      <c r="A6" s="43"/>
      <c r="B6" s="33"/>
      <c r="C6" s="34" t="s">
        <v>20</v>
      </c>
      <c r="D6" s="51"/>
      <c r="E6" s="1"/>
      <c r="F6" s="11">
        <f>AVERAGE(F7:F10)</f>
        <v>19.771875000000001</v>
      </c>
      <c r="G6" s="1"/>
      <c r="H6" s="11">
        <f>AVERAGE(H7:H10)</f>
        <v>41.625</v>
      </c>
      <c r="I6" s="10"/>
      <c r="J6" s="1"/>
      <c r="K6" s="11">
        <f>AVERAGE(K7:K10)</f>
        <v>16.649999999999999</v>
      </c>
      <c r="L6" s="10"/>
      <c r="M6" s="1"/>
      <c r="N6" s="11">
        <f>IFERROR(AVERAGE(N7:N10),"")</f>
        <v>24.974999999999998</v>
      </c>
      <c r="O6" s="10"/>
      <c r="P6" s="1"/>
      <c r="Q6" s="11">
        <f>IFERROR(AVERAGE(Q7:Q10),"")</f>
        <v>0</v>
      </c>
      <c r="R6" s="10"/>
      <c r="S6" s="1"/>
      <c r="T6" s="11">
        <f>AVERAGE(T7:T10)</f>
        <v>24.974999999999998</v>
      </c>
      <c r="U6" s="10"/>
      <c r="V6" s="1"/>
      <c r="W6" s="11">
        <f>AVERAGE(W7:W10)</f>
        <v>16.649999999999999</v>
      </c>
      <c r="X6" s="10"/>
      <c r="Y6" s="1"/>
      <c r="Z6" s="11">
        <f>AVERAGE(Z7:Z10)</f>
        <v>8.3249999999999993</v>
      </c>
      <c r="AA6" s="10"/>
      <c r="AB6" s="1"/>
      <c r="AC6" s="11">
        <f>AVERAGE(AC7:AC10)</f>
        <v>24.974999999999998</v>
      </c>
      <c r="AD6" s="10"/>
      <c r="AE6" s="1"/>
    </row>
    <row r="7" spans="1:31" ht="15" customHeight="1" outlineLevel="1">
      <c r="A7" s="43"/>
      <c r="B7" s="33"/>
      <c r="C7" s="28"/>
      <c r="D7" s="48" t="s">
        <v>21</v>
      </c>
      <c r="E7" s="1"/>
      <c r="F7" s="8">
        <f>AVERAGE(H7,K7,N7,Q7,T7,W7,Z7,AC7)</f>
        <v>33.300000000000004</v>
      </c>
      <c r="G7" s="1"/>
      <c r="H7" s="13">
        <f>(I7-1)*33.3</f>
        <v>66.599999999999994</v>
      </c>
      <c r="I7" s="14">
        <v>3</v>
      </c>
      <c r="J7" s="1"/>
      <c r="K7" s="13">
        <f>(L7-1)*33.3</f>
        <v>33.299999999999997</v>
      </c>
      <c r="L7" s="14">
        <v>2</v>
      </c>
      <c r="M7" s="1"/>
      <c r="N7" s="13">
        <f>IF(O7=0,"",(O7-1)*33.3)</f>
        <v>33.299999999999997</v>
      </c>
      <c r="O7" s="14">
        <f>INDEX(Maritime!$G:$G,MATCH($D7,Maritime!$D:$D,0))</f>
        <v>2</v>
      </c>
      <c r="P7" s="1"/>
      <c r="Q7" s="13">
        <f>IF(R7=0,"",(R7-1)*33.3)</f>
        <v>0</v>
      </c>
      <c r="R7" s="14">
        <f>INDEX(Aviation!$G:$G,MATCH($D7,Aviation!$D:$D,0))</f>
        <v>1</v>
      </c>
      <c r="S7" s="1"/>
      <c r="T7" s="13">
        <f>(U7-1)*33.3</f>
        <v>33.299999999999997</v>
      </c>
      <c r="U7" s="14">
        <v>2</v>
      </c>
      <c r="V7" s="1"/>
      <c r="W7" s="13">
        <f>(X7-1)*33.3</f>
        <v>33.299999999999997</v>
      </c>
      <c r="X7" s="14">
        <v>2</v>
      </c>
      <c r="Y7" s="1"/>
      <c r="Z7" s="13">
        <f>(AA7-1)*33.3</f>
        <v>33.299999999999997</v>
      </c>
      <c r="AA7" s="14">
        <v>2</v>
      </c>
      <c r="AB7" s="1"/>
      <c r="AC7" s="13">
        <f>(AD7-1)*33.3</f>
        <v>33.299999999999997</v>
      </c>
      <c r="AD7" s="14">
        <v>2</v>
      </c>
      <c r="AE7" s="1"/>
    </row>
    <row r="8" spans="1:31" ht="15" customHeight="1" outlineLevel="1">
      <c r="A8" s="43"/>
      <c r="B8" s="33"/>
      <c r="C8" s="28"/>
      <c r="D8" s="56" t="s">
        <v>22</v>
      </c>
      <c r="E8" s="1"/>
      <c r="F8" s="8">
        <f>AVERAGE(H8,K8,N8,Q8,T8,W8,Z8,AC8)</f>
        <v>8.3249999999999993</v>
      </c>
      <c r="G8" s="1"/>
      <c r="H8" s="17">
        <f>(I8-1)*33.3</f>
        <v>33.299999999999997</v>
      </c>
      <c r="I8" s="14">
        <v>2</v>
      </c>
      <c r="J8" s="1"/>
      <c r="K8" s="17">
        <f>(L8-1)*33.3</f>
        <v>0</v>
      </c>
      <c r="L8" s="14">
        <v>1</v>
      </c>
      <c r="M8" s="1"/>
      <c r="N8" s="17">
        <f t="shared" ref="N8:N10" si="0">IF(O8=0,"",(O8-1)*33.3)</f>
        <v>0</v>
      </c>
      <c r="O8" s="14">
        <f>INDEX(Maritime!$G:$G,MATCH($D8,Maritime!$D:$D,0))</f>
        <v>1</v>
      </c>
      <c r="P8" s="1"/>
      <c r="Q8" s="17">
        <f t="shared" ref="Q8:Q10" si="1">IF(R8=0,"",(R8-1)*33.3)</f>
        <v>0</v>
      </c>
      <c r="R8" s="14">
        <f>INDEX(Aviation!$G:$G,MATCH($D8,Aviation!$D:$D,0))</f>
        <v>1</v>
      </c>
      <c r="S8" s="1"/>
      <c r="T8" s="17">
        <f>(U8-1)*33.3</f>
        <v>33.299999999999997</v>
      </c>
      <c r="U8" s="14">
        <v>2</v>
      </c>
      <c r="V8" s="1"/>
      <c r="W8" s="17">
        <f>(X8-1)*33.3</f>
        <v>0</v>
      </c>
      <c r="X8" s="14">
        <v>1</v>
      </c>
      <c r="Y8" s="1"/>
      <c r="Z8" s="17">
        <f>(AA8-1)*33.3</f>
        <v>0</v>
      </c>
      <c r="AA8" s="14">
        <v>1</v>
      </c>
      <c r="AB8" s="1"/>
      <c r="AC8" s="17">
        <f>(AD8-1)*33.3</f>
        <v>0</v>
      </c>
      <c r="AD8" s="14">
        <v>1</v>
      </c>
      <c r="AE8" s="1"/>
    </row>
    <row r="9" spans="1:31" ht="15" customHeight="1" outlineLevel="1">
      <c r="A9" s="43"/>
      <c r="B9" s="33"/>
      <c r="C9" s="28"/>
      <c r="D9" s="57" t="s">
        <v>23</v>
      </c>
      <c r="E9" s="1"/>
      <c r="F9" s="8">
        <f>AVERAGE(H9,K9,N9,Q9,T9,W9,Z9,AC9)</f>
        <v>20.8125</v>
      </c>
      <c r="G9" s="1"/>
      <c r="H9" s="17">
        <f>(I9-1)*33.3</f>
        <v>33.299999999999997</v>
      </c>
      <c r="I9" s="14">
        <v>2</v>
      </c>
      <c r="J9" s="1"/>
      <c r="K9" s="17">
        <f>(L9-1)*33.3</f>
        <v>33.299999999999997</v>
      </c>
      <c r="L9" s="14">
        <v>2</v>
      </c>
      <c r="M9" s="1"/>
      <c r="N9" s="17">
        <f t="shared" si="0"/>
        <v>33.299999999999997</v>
      </c>
      <c r="O9" s="14">
        <f>INDEX(Maritime!$G:$G,MATCH($D9,Maritime!$D:$D,0))</f>
        <v>2</v>
      </c>
      <c r="P9" s="1"/>
      <c r="Q9" s="17">
        <f t="shared" si="1"/>
        <v>0</v>
      </c>
      <c r="R9" s="14">
        <f>INDEX(Aviation!$G:$G,MATCH($D9,Aviation!$D:$D,0))</f>
        <v>1</v>
      </c>
      <c r="S9" s="1"/>
      <c r="T9" s="17">
        <f>(U9-1)*33.3</f>
        <v>0</v>
      </c>
      <c r="U9" s="14">
        <v>1</v>
      </c>
      <c r="V9" s="1"/>
      <c r="W9" s="17">
        <f>(X9-1)*33.3</f>
        <v>33.299999999999997</v>
      </c>
      <c r="X9" s="14">
        <v>2</v>
      </c>
      <c r="Y9" s="1"/>
      <c r="Z9" s="17">
        <f>(AA9-1)*33.3</f>
        <v>0</v>
      </c>
      <c r="AA9" s="14">
        <v>1</v>
      </c>
      <c r="AB9" s="1"/>
      <c r="AC9" s="17">
        <f>(AD9-1)*33.3</f>
        <v>33.299999999999997</v>
      </c>
      <c r="AD9" s="14">
        <v>2</v>
      </c>
      <c r="AE9" s="1"/>
    </row>
    <row r="10" spans="1:31" ht="15" customHeight="1" outlineLevel="1">
      <c r="A10" s="43"/>
      <c r="B10" s="37"/>
      <c r="C10" s="38"/>
      <c r="D10" s="58" t="s">
        <v>24</v>
      </c>
      <c r="E10" s="18"/>
      <c r="F10" s="8">
        <f>AVERAGE(H10,K10,N10,Q10,T10,W10,Z10,AC10)</f>
        <v>16.649999999999999</v>
      </c>
      <c r="G10" s="18"/>
      <c r="H10" s="19">
        <f>(I10-1)*33.3</f>
        <v>33.299999999999997</v>
      </c>
      <c r="I10" s="20">
        <v>2</v>
      </c>
      <c r="J10" s="18"/>
      <c r="K10" s="19">
        <f>(L10-1)*33.3</f>
        <v>0</v>
      </c>
      <c r="L10" s="14">
        <v>1</v>
      </c>
      <c r="M10" s="18"/>
      <c r="N10" s="19">
        <f t="shared" si="0"/>
        <v>33.299999999999997</v>
      </c>
      <c r="O10" s="14">
        <f>INDEX(Maritime!$G:$G,MATCH($D10,Maritime!$D:$D,0))</f>
        <v>2</v>
      </c>
      <c r="P10" s="18"/>
      <c r="Q10" s="19">
        <f t="shared" si="1"/>
        <v>0</v>
      </c>
      <c r="R10" s="14">
        <f>INDEX(Aviation!$G:$G,MATCH($D10,Aviation!$D:$D,0))</f>
        <v>1</v>
      </c>
      <c r="S10" s="18"/>
      <c r="T10" s="19">
        <f>(U10-1)*33.3</f>
        <v>33.299999999999997</v>
      </c>
      <c r="U10" s="14">
        <v>2</v>
      </c>
      <c r="V10" s="18"/>
      <c r="W10" s="19">
        <f>(X10-1)*33.3</f>
        <v>0</v>
      </c>
      <c r="X10" s="14">
        <v>1</v>
      </c>
      <c r="Y10" s="18"/>
      <c r="Z10" s="19">
        <f>(AA10-1)*33.3</f>
        <v>0</v>
      </c>
      <c r="AA10" s="14">
        <v>1</v>
      </c>
      <c r="AB10" s="18"/>
      <c r="AC10" s="19">
        <f>(AD10-1)*33.3</f>
        <v>33.299999999999997</v>
      </c>
      <c r="AD10" s="14">
        <v>2</v>
      </c>
      <c r="AE10" s="18" t="s">
        <v>25</v>
      </c>
    </row>
    <row r="11" spans="1:31" ht="15" customHeight="1">
      <c r="A11" s="43"/>
      <c r="B11" s="47" t="s">
        <v>26</v>
      </c>
      <c r="C11" s="32"/>
      <c r="D11" s="55"/>
      <c r="E11" s="45"/>
      <c r="F11" s="8">
        <f>AVERAGE(F13:F15,F17:F19,F21:F23)</f>
        <v>30.062500000000007</v>
      </c>
      <c r="G11" s="45"/>
      <c r="H11" s="8">
        <f>AVERAGE(H13:H15,H17:H19,H21:H23)</f>
        <v>51.79999999999999</v>
      </c>
      <c r="I11" s="7"/>
      <c r="J11" s="45"/>
      <c r="K11" s="8">
        <f>AVERAGE(K13:K15,K17:K19,K21:K23)</f>
        <v>25.900000000000002</v>
      </c>
      <c r="L11" s="7"/>
      <c r="M11" s="45"/>
      <c r="N11" s="8">
        <f>IFERROR(AVERAGE(N12,N16,N20),"")</f>
        <v>33.299999999999997</v>
      </c>
      <c r="O11" s="7"/>
      <c r="P11" s="45"/>
      <c r="Q11" s="8">
        <f>IFERROR(AVERAGE(Q12,Q16,Q20),"")</f>
        <v>11.1</v>
      </c>
      <c r="R11" s="7"/>
      <c r="S11" s="45"/>
      <c r="T11" s="8">
        <f>AVERAGE(T13:T15,T17:T19,T21:T23)</f>
        <v>29.600000000000005</v>
      </c>
      <c r="U11" s="7"/>
      <c r="V11" s="45"/>
      <c r="W11" s="8">
        <f>AVERAGE(W13:W15,W17:W19,W21:W23)</f>
        <v>25.900000000000002</v>
      </c>
      <c r="X11" s="7"/>
      <c r="Y11" s="45"/>
      <c r="Z11" s="8">
        <f>AVERAGE(Z13:Z15,Z17:Z19,Z21:Z23)</f>
        <v>33.300000000000004</v>
      </c>
      <c r="AA11" s="7"/>
      <c r="AB11" s="45"/>
      <c r="AC11" s="8">
        <f>AVERAGE(AC13:AC15,AC17:AC19,AC21:AC23)</f>
        <v>29.600000000000005</v>
      </c>
      <c r="AD11" s="7"/>
      <c r="AE11" s="45"/>
    </row>
    <row r="12" spans="1:31" ht="15" customHeight="1">
      <c r="A12" s="43"/>
      <c r="B12" s="33"/>
      <c r="C12" s="34" t="s">
        <v>28</v>
      </c>
      <c r="D12" s="51"/>
      <c r="E12" s="1"/>
      <c r="F12" s="11">
        <f>AVERAGE(F13:F15)</f>
        <v>31.912500000000005</v>
      </c>
      <c r="G12" s="1"/>
      <c r="H12" s="11">
        <f>AVERAGE(H13:H15)</f>
        <v>55.5</v>
      </c>
      <c r="I12" s="10"/>
      <c r="J12" s="1"/>
      <c r="K12" s="11">
        <f>AVERAGE(K13:K15)</f>
        <v>33.299999999999997</v>
      </c>
      <c r="L12" s="10"/>
      <c r="M12" s="1"/>
      <c r="N12" s="11">
        <f>IFERROR(AVERAGE(N13:N15),"")</f>
        <v>33.299999999999997</v>
      </c>
      <c r="O12" s="10"/>
      <c r="P12" s="1"/>
      <c r="Q12" s="11">
        <f>IFERROR(AVERAGE(Q13:Q15),"")</f>
        <v>22.2</v>
      </c>
      <c r="R12" s="10"/>
      <c r="S12" s="1"/>
      <c r="T12" s="11">
        <f>AVERAGE(T13:T15)</f>
        <v>22.2</v>
      </c>
      <c r="U12" s="10"/>
      <c r="V12" s="1"/>
      <c r="W12" s="11">
        <f>AVERAGE(W13:W15)</f>
        <v>33.299999999999997</v>
      </c>
      <c r="X12" s="10"/>
      <c r="Y12" s="1"/>
      <c r="Z12" s="11">
        <f>AVERAGE(Z13:Z15)</f>
        <v>33.299999999999997</v>
      </c>
      <c r="AA12" s="10"/>
      <c r="AB12" s="1"/>
      <c r="AC12" s="11">
        <f>AVERAGE(AC13:AC15)</f>
        <v>22.2</v>
      </c>
      <c r="AD12" s="10"/>
      <c r="AE12" s="1"/>
    </row>
    <row r="13" spans="1:31" ht="15" customHeight="1" outlineLevel="1">
      <c r="A13" s="43"/>
      <c r="B13" s="33"/>
      <c r="C13" s="28"/>
      <c r="D13" s="52" t="s">
        <v>29</v>
      </c>
      <c r="E13" s="1"/>
      <c r="F13" s="8">
        <f t="shared" ref="F13:F23" si="2">AVERAGE(H13,K13,N13,Q13,T13,W13,Z13,AC13)</f>
        <v>33.300000000000004</v>
      </c>
      <c r="G13" s="1"/>
      <c r="H13" s="13">
        <f>(I13-1)*33.3</f>
        <v>66.599999999999994</v>
      </c>
      <c r="I13" s="14">
        <v>3</v>
      </c>
      <c r="J13" s="1"/>
      <c r="K13" s="13">
        <f>(L13-1)*33.3</f>
        <v>33.299999999999997</v>
      </c>
      <c r="L13" s="14">
        <v>2</v>
      </c>
      <c r="M13" s="1"/>
      <c r="N13" s="17">
        <f t="shared" ref="N13:N15" si="3">IF(O13=0,"",(O13-1)*33.3)</f>
        <v>33.299999999999997</v>
      </c>
      <c r="O13" s="14">
        <f>INDEX(Maritime!$G:$G,MATCH($D13,Maritime!$D:$D,0))</f>
        <v>2</v>
      </c>
      <c r="P13" s="1"/>
      <c r="Q13" s="17">
        <f t="shared" ref="Q13:Q15" si="4">IF(R13=0,"",(R13-1)*33.3)</f>
        <v>33.299999999999997</v>
      </c>
      <c r="R13" s="14">
        <f>INDEX(Aviation!$G:$G,MATCH($D13,Aviation!$D:$D,0))</f>
        <v>2</v>
      </c>
      <c r="S13" s="1"/>
      <c r="T13" s="17">
        <f>(U13-1)*33.3</f>
        <v>0</v>
      </c>
      <c r="U13" s="14">
        <v>1</v>
      </c>
      <c r="V13" s="1"/>
      <c r="W13" s="17">
        <f>(X13-1)*33.3</f>
        <v>33.299999999999997</v>
      </c>
      <c r="X13" s="14">
        <v>2</v>
      </c>
      <c r="Y13" s="1"/>
      <c r="Z13" s="17">
        <f>(AA13-1)*33.3</f>
        <v>33.299999999999997</v>
      </c>
      <c r="AA13" s="14">
        <v>2</v>
      </c>
      <c r="AB13" s="1"/>
      <c r="AC13" s="13">
        <f>(AD13-1)*33.3</f>
        <v>33.299999999999997</v>
      </c>
      <c r="AD13" s="14">
        <v>2</v>
      </c>
      <c r="AE13" s="1"/>
    </row>
    <row r="14" spans="1:31" ht="15" customHeight="1" outlineLevel="1">
      <c r="A14" s="43"/>
      <c r="B14" s="33"/>
      <c r="C14" s="28"/>
      <c r="D14" s="57" t="s">
        <v>31</v>
      </c>
      <c r="E14" s="1"/>
      <c r="F14" s="8">
        <f t="shared" si="2"/>
        <v>29.137500000000003</v>
      </c>
      <c r="G14" s="1"/>
      <c r="H14" s="17">
        <f>(I14-1)*33.3</f>
        <v>66.599999999999994</v>
      </c>
      <c r="I14" s="14">
        <v>3</v>
      </c>
      <c r="J14" s="1"/>
      <c r="K14" s="17">
        <f>(L14-1)*33.3</f>
        <v>33.299999999999997</v>
      </c>
      <c r="L14" s="14">
        <v>2</v>
      </c>
      <c r="M14" s="1"/>
      <c r="N14" s="17">
        <f t="shared" si="3"/>
        <v>33.299999999999997</v>
      </c>
      <c r="O14" s="14">
        <f>INDEX(Maritime!$G:$G,MATCH($D14,Maritime!$D:$D,0))</f>
        <v>2</v>
      </c>
      <c r="P14" s="1"/>
      <c r="Q14" s="17">
        <f t="shared" si="4"/>
        <v>0</v>
      </c>
      <c r="R14" s="14">
        <f>INDEX(Aviation!$G:$G,MATCH($D14,Aviation!$D:$D,0))</f>
        <v>1</v>
      </c>
      <c r="S14" s="1"/>
      <c r="T14" s="17">
        <f>(U14-1)*33.3</f>
        <v>33.299999999999997</v>
      </c>
      <c r="U14" s="14">
        <v>2</v>
      </c>
      <c r="V14" s="1"/>
      <c r="W14" s="17">
        <f>(X14-1)*33.3</f>
        <v>33.299999999999997</v>
      </c>
      <c r="X14" s="14">
        <v>2</v>
      </c>
      <c r="Y14" s="1"/>
      <c r="Z14" s="17">
        <f>(AA14-1)*33.3</f>
        <v>33.299999999999997</v>
      </c>
      <c r="AA14" s="14">
        <v>2</v>
      </c>
      <c r="AB14" s="1"/>
      <c r="AC14" s="17">
        <f>(AD14-1)*33.3</f>
        <v>0</v>
      </c>
      <c r="AD14" s="14">
        <v>1</v>
      </c>
      <c r="AE14" s="1"/>
    </row>
    <row r="15" spans="1:31" ht="15" customHeight="1" outlineLevel="1">
      <c r="A15" s="43"/>
      <c r="B15" s="33"/>
      <c r="C15" s="28"/>
      <c r="D15" s="52" t="s">
        <v>32</v>
      </c>
      <c r="E15" s="1"/>
      <c r="F15" s="8">
        <f t="shared" si="2"/>
        <v>33.300000000000004</v>
      </c>
      <c r="G15" s="1"/>
      <c r="H15" s="13">
        <f>(I15-1)*33.3</f>
        <v>33.299999999999997</v>
      </c>
      <c r="I15" s="14">
        <v>2</v>
      </c>
      <c r="J15" s="1"/>
      <c r="K15" s="13">
        <f>(L15-1)*33.3</f>
        <v>33.299999999999997</v>
      </c>
      <c r="L15" s="14">
        <v>2</v>
      </c>
      <c r="M15" s="1"/>
      <c r="N15" s="17">
        <f t="shared" si="3"/>
        <v>33.299999999999997</v>
      </c>
      <c r="O15" s="14">
        <f>INDEX(Maritime!$G:$G,MATCH($D15,Maritime!$D:$D,0))</f>
        <v>2</v>
      </c>
      <c r="P15" s="1"/>
      <c r="Q15" s="17">
        <f t="shared" si="4"/>
        <v>33.299999999999997</v>
      </c>
      <c r="R15" s="14">
        <f>INDEX(Aviation!$G:$G,MATCH($D15,Aviation!$D:$D,0))</f>
        <v>2</v>
      </c>
      <c r="S15" s="1"/>
      <c r="T15" s="17">
        <f>(U15-1)*33.3</f>
        <v>33.299999999999997</v>
      </c>
      <c r="U15" s="14">
        <v>2</v>
      </c>
      <c r="V15" s="1"/>
      <c r="W15" s="17">
        <f>(X15-1)*33.3</f>
        <v>33.299999999999997</v>
      </c>
      <c r="X15" s="14">
        <v>2</v>
      </c>
      <c r="Y15" s="1"/>
      <c r="Z15" s="17">
        <f>(AA15-1)*33.3</f>
        <v>33.299999999999997</v>
      </c>
      <c r="AA15" s="14">
        <v>2</v>
      </c>
      <c r="AB15" s="1"/>
      <c r="AC15" s="13">
        <f>(AD15-1)*33.3</f>
        <v>33.299999999999997</v>
      </c>
      <c r="AD15" s="14">
        <v>2</v>
      </c>
      <c r="AE15" s="1"/>
    </row>
    <row r="16" spans="1:31" ht="15" customHeight="1">
      <c r="A16" s="43"/>
      <c r="B16" s="33"/>
      <c r="C16" s="34" t="s">
        <v>33</v>
      </c>
      <c r="D16" s="51"/>
      <c r="E16" s="1"/>
      <c r="F16" s="8">
        <f t="shared" si="2"/>
        <v>29.137499999999996</v>
      </c>
      <c r="G16" s="1"/>
      <c r="H16" s="11">
        <f>AVERAGE(H17:H19)</f>
        <v>44.4</v>
      </c>
      <c r="I16" s="10"/>
      <c r="J16" s="1"/>
      <c r="K16" s="11">
        <f>AVERAGE(K17:K19)</f>
        <v>22.2</v>
      </c>
      <c r="L16" s="10"/>
      <c r="M16" s="1"/>
      <c r="N16" s="11">
        <f>IFERROR(AVERAGE(N17:N19),"")</f>
        <v>33.299999999999997</v>
      </c>
      <c r="O16" s="10"/>
      <c r="P16" s="1"/>
      <c r="Q16" s="11">
        <f>IFERROR(AVERAGE(Q17:Q19),"")</f>
        <v>11.1</v>
      </c>
      <c r="R16" s="10"/>
      <c r="S16" s="1"/>
      <c r="T16" s="11">
        <f>AVERAGE(T17:T19)</f>
        <v>44.4</v>
      </c>
      <c r="U16" s="10"/>
      <c r="V16" s="1"/>
      <c r="W16" s="11">
        <f>AVERAGE(W17:W19)</f>
        <v>11.1</v>
      </c>
      <c r="X16" s="10"/>
      <c r="Y16" s="1"/>
      <c r="Z16" s="11">
        <f>AVERAGE(Z17:Z19)</f>
        <v>33.299999999999997</v>
      </c>
      <c r="AA16" s="10"/>
      <c r="AB16" s="1"/>
      <c r="AC16" s="11">
        <f>AVERAGE(AC17:AC19)</f>
        <v>33.299999999999997</v>
      </c>
      <c r="AD16" s="10"/>
      <c r="AE16" s="1"/>
    </row>
    <row r="17" spans="1:31" ht="15" customHeight="1" outlineLevel="1">
      <c r="A17" s="43"/>
      <c r="B17" s="33"/>
      <c r="C17" s="28"/>
      <c r="D17" s="52" t="s">
        <v>34</v>
      </c>
      <c r="E17" s="1"/>
      <c r="F17" s="8">
        <f t="shared" si="2"/>
        <v>33.299999999999997</v>
      </c>
      <c r="G17" s="1"/>
      <c r="H17" s="13">
        <f>(I17-1)*33.3</f>
        <v>33.299999999999997</v>
      </c>
      <c r="I17" s="14">
        <v>2</v>
      </c>
      <c r="J17" s="1"/>
      <c r="K17" s="13">
        <f>(L17-1)*33.3</f>
        <v>0</v>
      </c>
      <c r="L17" s="14">
        <v>1</v>
      </c>
      <c r="M17" s="1"/>
      <c r="N17" s="17">
        <f t="shared" ref="N17:N19" si="5">IF(O17=0,"",(O17-1)*33.3)</f>
        <v>33.299999999999997</v>
      </c>
      <c r="O17" s="14">
        <f>INDEX(Maritime!$G:$G,MATCH($D17,Maritime!$D:$D,0))</f>
        <v>2</v>
      </c>
      <c r="P17" s="1"/>
      <c r="Q17" s="17">
        <f t="shared" ref="Q17:Q19" si="6">IF(R17=0,"",(R17-1)*33.3)</f>
        <v>0</v>
      </c>
      <c r="R17" s="14">
        <f>INDEX(Aviation!$G:$G,MATCH($D17,Aviation!$D:$D,0))</f>
        <v>1</v>
      </c>
      <c r="S17" s="1"/>
      <c r="T17" s="17">
        <f>(U17-1)*33.3</f>
        <v>66.599999999999994</v>
      </c>
      <c r="U17" s="14">
        <v>3</v>
      </c>
      <c r="V17" s="1"/>
      <c r="W17" s="17">
        <f>(X17-1)*33.3</f>
        <v>33.299999999999997</v>
      </c>
      <c r="X17" s="14">
        <v>2</v>
      </c>
      <c r="Y17" s="1"/>
      <c r="Z17" s="17">
        <f>(AA17-1)*33.3</f>
        <v>66.599999999999994</v>
      </c>
      <c r="AA17" s="14">
        <v>3</v>
      </c>
      <c r="AB17" s="1"/>
      <c r="AC17" s="13">
        <f>(AD17-1)*33.3</f>
        <v>33.299999999999997</v>
      </c>
      <c r="AD17" s="14">
        <v>2</v>
      </c>
      <c r="AE17" s="1"/>
    </row>
    <row r="18" spans="1:31" ht="15" customHeight="1" outlineLevel="1">
      <c r="A18" s="43"/>
      <c r="B18" s="33"/>
      <c r="C18" s="28"/>
      <c r="D18" s="57" t="s">
        <v>35</v>
      </c>
      <c r="E18" s="1"/>
      <c r="F18" s="8">
        <f t="shared" si="2"/>
        <v>33.300000000000004</v>
      </c>
      <c r="G18" s="1"/>
      <c r="H18" s="17">
        <f>(I18-1)*33.3</f>
        <v>66.599999999999994</v>
      </c>
      <c r="I18" s="14">
        <v>3</v>
      </c>
      <c r="J18" s="1"/>
      <c r="K18" s="17">
        <f>(L18-1)*33.3</f>
        <v>33.299999999999997</v>
      </c>
      <c r="L18" s="14">
        <v>2</v>
      </c>
      <c r="M18" s="1"/>
      <c r="N18" s="17">
        <f t="shared" si="5"/>
        <v>33.299999999999997</v>
      </c>
      <c r="O18" s="14">
        <f>INDEX(Maritime!$G:$G,MATCH($D18,Maritime!$D:$D,0))</f>
        <v>2</v>
      </c>
      <c r="P18" s="1"/>
      <c r="Q18" s="17">
        <f t="shared" si="6"/>
        <v>33.299999999999997</v>
      </c>
      <c r="R18" s="14">
        <f>INDEX(Aviation!$G:$G,MATCH($D18,Aviation!$D:$D,0))</f>
        <v>2</v>
      </c>
      <c r="S18" s="1"/>
      <c r="T18" s="17">
        <f>(U18-1)*33.3</f>
        <v>33.299999999999997</v>
      </c>
      <c r="U18" s="14">
        <v>2</v>
      </c>
      <c r="V18" s="1"/>
      <c r="W18" s="17">
        <f>(X18-1)*33.3</f>
        <v>0</v>
      </c>
      <c r="X18" s="14">
        <v>1</v>
      </c>
      <c r="Y18" s="1"/>
      <c r="Z18" s="17">
        <f>(AA18-1)*33.3</f>
        <v>33.299999999999997</v>
      </c>
      <c r="AA18" s="14">
        <v>2</v>
      </c>
      <c r="AB18" s="1"/>
      <c r="AC18" s="17">
        <f>(AD18-1)*33.3</f>
        <v>33.299999999999997</v>
      </c>
      <c r="AD18" s="14">
        <v>2</v>
      </c>
      <c r="AE18" s="1"/>
    </row>
    <row r="19" spans="1:31" outlineLevel="1">
      <c r="A19" s="43"/>
      <c r="B19" s="33"/>
      <c r="C19" s="28"/>
      <c r="D19" s="52" t="s">
        <v>36</v>
      </c>
      <c r="E19" s="1"/>
      <c r="F19" s="8">
        <f t="shared" si="2"/>
        <v>20.8125</v>
      </c>
      <c r="G19" s="1"/>
      <c r="H19" s="13">
        <f>(I19-1)*33.3</f>
        <v>33.299999999999997</v>
      </c>
      <c r="I19" s="14">
        <v>2</v>
      </c>
      <c r="J19" s="1"/>
      <c r="K19" s="13">
        <f>(L19-1)*33.3</f>
        <v>33.299999999999997</v>
      </c>
      <c r="L19" s="14">
        <v>2</v>
      </c>
      <c r="M19" s="1"/>
      <c r="N19" s="17">
        <f t="shared" si="5"/>
        <v>33.299999999999997</v>
      </c>
      <c r="O19" s="14">
        <f>INDEX(Maritime!$G:$G,MATCH($D19,Maritime!$D:$D,0))</f>
        <v>2</v>
      </c>
      <c r="P19" s="1"/>
      <c r="Q19" s="17">
        <f t="shared" si="6"/>
        <v>0</v>
      </c>
      <c r="R19" s="14">
        <f>INDEX(Aviation!$G:$G,MATCH($D19,Aviation!$D:$D,0))</f>
        <v>1</v>
      </c>
      <c r="S19" s="1"/>
      <c r="T19" s="17">
        <f>(U19-1)*33.3</f>
        <v>33.299999999999997</v>
      </c>
      <c r="U19" s="14">
        <v>2</v>
      </c>
      <c r="V19" s="1"/>
      <c r="W19" s="17">
        <f>(X19-1)*33.3</f>
        <v>0</v>
      </c>
      <c r="X19" s="14">
        <v>1</v>
      </c>
      <c r="Y19" s="1"/>
      <c r="Z19" s="17">
        <f>(AA19-1)*33.3</f>
        <v>0</v>
      </c>
      <c r="AA19" s="14">
        <v>1</v>
      </c>
      <c r="AB19" s="1"/>
      <c r="AC19" s="13">
        <f>(AD19-1)*33.3</f>
        <v>33.299999999999997</v>
      </c>
      <c r="AD19" s="14">
        <v>2</v>
      </c>
      <c r="AE19" s="1"/>
    </row>
    <row r="20" spans="1:31">
      <c r="A20" s="43"/>
      <c r="B20" s="33"/>
      <c r="C20" s="51" t="s">
        <v>37</v>
      </c>
      <c r="D20" s="51"/>
      <c r="E20" s="1"/>
      <c r="F20" s="8">
        <f t="shared" si="2"/>
        <v>29.137500000000003</v>
      </c>
      <c r="G20" s="1"/>
      <c r="H20" s="11">
        <f>AVERAGE(H21:H23)</f>
        <v>55.5</v>
      </c>
      <c r="I20" s="10"/>
      <c r="J20" s="1"/>
      <c r="K20" s="11">
        <f>AVERAGE(K21:K23)</f>
        <v>22.2</v>
      </c>
      <c r="L20" s="10"/>
      <c r="M20" s="1"/>
      <c r="N20" s="11">
        <f>IFERROR(AVERAGE(N21:N23),"")</f>
        <v>33.299999999999997</v>
      </c>
      <c r="O20" s="10"/>
      <c r="P20" s="1"/>
      <c r="Q20" s="11">
        <f>IFERROR(AVERAGE(Q21:Q23),"")</f>
        <v>0</v>
      </c>
      <c r="R20" s="10"/>
      <c r="S20" s="1"/>
      <c r="T20" s="11">
        <f>AVERAGE(T21:T23)</f>
        <v>22.2</v>
      </c>
      <c r="U20" s="10"/>
      <c r="V20" s="1"/>
      <c r="W20" s="11">
        <f>AVERAGE(W21:W23)</f>
        <v>33.299999999999997</v>
      </c>
      <c r="X20" s="10"/>
      <c r="Y20" s="1"/>
      <c r="Z20" s="11">
        <f>AVERAGE(Z21:Z23)</f>
        <v>33.299999999999997</v>
      </c>
      <c r="AA20" s="10"/>
      <c r="AB20" s="1"/>
      <c r="AC20" s="11">
        <f>AVERAGE(AC21:AC23)</f>
        <v>33.299999999999997</v>
      </c>
      <c r="AD20" s="10"/>
      <c r="AE20" s="1"/>
    </row>
    <row r="21" spans="1:31" ht="15" customHeight="1" outlineLevel="1">
      <c r="A21" s="43"/>
      <c r="B21" s="33"/>
      <c r="C21" s="28"/>
      <c r="D21" s="52" t="s">
        <v>38</v>
      </c>
      <c r="E21" s="1"/>
      <c r="F21" s="8">
        <f t="shared" si="2"/>
        <v>33.300000000000004</v>
      </c>
      <c r="G21" s="1"/>
      <c r="H21" s="13">
        <f>(I21-1)*33.3</f>
        <v>66.599999999999994</v>
      </c>
      <c r="I21" s="14">
        <v>3</v>
      </c>
      <c r="J21" s="1"/>
      <c r="K21" s="13">
        <f>(L21-1)*33.3</f>
        <v>33.299999999999997</v>
      </c>
      <c r="L21" s="14">
        <v>2</v>
      </c>
      <c r="M21" s="1"/>
      <c r="N21" s="17">
        <f t="shared" ref="N21:N23" si="7">IF(O21=0,"",(O21-1)*33.3)</f>
        <v>33.299999999999997</v>
      </c>
      <c r="O21" s="14">
        <f>INDEX(Maritime!$G:$G,MATCH($D21,Maritime!$D:$D,0))</f>
        <v>2</v>
      </c>
      <c r="P21" s="1"/>
      <c r="Q21" s="17">
        <f t="shared" ref="Q21:Q23" si="8">IF(R21=0,"",(R21-1)*33.3)</f>
        <v>0</v>
      </c>
      <c r="R21" s="14">
        <f>INDEX(Aviation!$G:$G,MATCH($D21,Aviation!$D:$D,0))</f>
        <v>1</v>
      </c>
      <c r="S21" s="1"/>
      <c r="T21" s="17">
        <f>(U21-1)*33.3</f>
        <v>33.299999999999997</v>
      </c>
      <c r="U21" s="14">
        <v>2</v>
      </c>
      <c r="V21" s="1"/>
      <c r="W21" s="17">
        <f>(X21-1)*33.3</f>
        <v>33.299999999999997</v>
      </c>
      <c r="X21" s="14">
        <v>2</v>
      </c>
      <c r="Y21" s="1"/>
      <c r="Z21" s="17">
        <f>(AA21-1)*33.3</f>
        <v>33.299999999999997</v>
      </c>
      <c r="AA21" s="14">
        <v>2</v>
      </c>
      <c r="AB21" s="1"/>
      <c r="AC21" s="13">
        <f>(AD21-1)*33.3</f>
        <v>33.299999999999997</v>
      </c>
      <c r="AD21" s="14">
        <v>2</v>
      </c>
      <c r="AE21" s="1"/>
    </row>
    <row r="22" spans="1:31" ht="15" customHeight="1" outlineLevel="1">
      <c r="A22" s="43"/>
      <c r="B22" s="33"/>
      <c r="C22" s="28"/>
      <c r="D22" s="57" t="s">
        <v>39</v>
      </c>
      <c r="E22" s="1"/>
      <c r="F22" s="8">
        <f t="shared" si="2"/>
        <v>29.137500000000003</v>
      </c>
      <c r="G22" s="1"/>
      <c r="H22" s="17">
        <f>(I22-1)*33.3</f>
        <v>33.299999999999997</v>
      </c>
      <c r="I22" s="14">
        <v>2</v>
      </c>
      <c r="J22" s="1"/>
      <c r="K22" s="17">
        <f>(L22-1)*33.3</f>
        <v>33.299999999999997</v>
      </c>
      <c r="L22" s="14">
        <v>2</v>
      </c>
      <c r="M22" s="1"/>
      <c r="N22" s="17">
        <f t="shared" si="7"/>
        <v>33.299999999999997</v>
      </c>
      <c r="O22" s="14">
        <f>INDEX(Maritime!$G:$G,MATCH($D22,Maritime!$D:$D,0))</f>
        <v>2</v>
      </c>
      <c r="P22" s="1"/>
      <c r="Q22" s="17">
        <f t="shared" si="8"/>
        <v>0</v>
      </c>
      <c r="R22" s="14">
        <f>INDEX(Aviation!$G:$G,MATCH($D22,Aviation!$D:$D,0))</f>
        <v>1</v>
      </c>
      <c r="S22" s="1"/>
      <c r="T22" s="17">
        <f>(U22-1)*33.3</f>
        <v>33.299999999999997</v>
      </c>
      <c r="U22" s="14">
        <v>2</v>
      </c>
      <c r="V22" s="1"/>
      <c r="W22" s="17">
        <f>(X22-1)*33.3</f>
        <v>33.299999999999997</v>
      </c>
      <c r="X22" s="14">
        <v>2</v>
      </c>
      <c r="Y22" s="1"/>
      <c r="Z22" s="17">
        <f>(AA22-1)*33.3</f>
        <v>33.299999999999997</v>
      </c>
      <c r="AA22" s="14">
        <v>2</v>
      </c>
      <c r="AB22" s="1"/>
      <c r="AC22" s="17">
        <f>(AD22-1)*33.3</f>
        <v>33.299999999999997</v>
      </c>
      <c r="AD22" s="14">
        <v>2</v>
      </c>
      <c r="AE22" s="1"/>
    </row>
    <row r="23" spans="1:31" ht="15" customHeight="1" outlineLevel="1">
      <c r="A23" s="43"/>
      <c r="B23" s="37"/>
      <c r="C23" s="38"/>
      <c r="D23" s="58" t="s">
        <v>40</v>
      </c>
      <c r="E23" s="18"/>
      <c r="F23" s="8">
        <f t="shared" si="2"/>
        <v>24.975000000000001</v>
      </c>
      <c r="G23" s="18"/>
      <c r="H23" s="19">
        <f>(I23-1)*33.3</f>
        <v>66.599999999999994</v>
      </c>
      <c r="I23" s="20">
        <v>3</v>
      </c>
      <c r="J23" s="18"/>
      <c r="K23" s="19">
        <f>(L23-1)*33.3</f>
        <v>0</v>
      </c>
      <c r="L23" s="14">
        <v>1</v>
      </c>
      <c r="M23" s="18"/>
      <c r="N23" s="17">
        <f t="shared" si="7"/>
        <v>33.299999999999997</v>
      </c>
      <c r="O23" s="14">
        <f>INDEX(Maritime!$G:$G,MATCH($D23,Maritime!$D:$D,0))</f>
        <v>2</v>
      </c>
      <c r="P23" s="18"/>
      <c r="Q23" s="17">
        <f t="shared" si="8"/>
        <v>0</v>
      </c>
      <c r="R23" s="14">
        <f>INDEX(Aviation!$G:$G,MATCH($D23,Aviation!$D:$D,0))</f>
        <v>1</v>
      </c>
      <c r="S23" s="18"/>
      <c r="T23" s="17">
        <f>(U23-1)*33.3</f>
        <v>0</v>
      </c>
      <c r="U23" s="14">
        <v>1</v>
      </c>
      <c r="V23" s="18"/>
      <c r="W23" s="17">
        <f>(X23-1)*33.3</f>
        <v>33.299999999999997</v>
      </c>
      <c r="X23" s="14">
        <v>2</v>
      </c>
      <c r="Y23" s="18"/>
      <c r="Z23" s="17">
        <f>(AA23-1)*33.3</f>
        <v>33.299999999999997</v>
      </c>
      <c r="AA23" s="14">
        <v>2</v>
      </c>
      <c r="AB23" s="18"/>
      <c r="AC23" s="19">
        <f>(AD23-1)*33.3</f>
        <v>33.299999999999997</v>
      </c>
      <c r="AD23" s="14">
        <v>2</v>
      </c>
      <c r="AE23" s="18"/>
    </row>
    <row r="24" spans="1:31" ht="15" customHeight="1">
      <c r="A24" s="43"/>
      <c r="B24" s="31" t="s">
        <v>18</v>
      </c>
      <c r="C24" s="32"/>
      <c r="D24" s="55"/>
      <c r="E24" s="45"/>
      <c r="F24" s="8">
        <f>AVERAGE(F26:F28,F30:F32,F34:F36,F38:F40,F42:F45,F47:F49)</f>
        <v>8.1059210526315777</v>
      </c>
      <c r="G24" s="45"/>
      <c r="H24" s="8">
        <f>AVERAGE(H26:H28,H30:H32,H34:H36,H38:H40,H42:H45,H47:H49)</f>
        <v>35.05263157894737</v>
      </c>
      <c r="I24" s="7"/>
      <c r="J24" s="45"/>
      <c r="K24" s="8">
        <f>AVERAGE(K26:K28,K30:K32,K34:K36,K38:K40,K42:K45,K47:K49)</f>
        <v>-33.299999999999997</v>
      </c>
      <c r="L24" s="7"/>
      <c r="M24" s="45"/>
      <c r="N24" s="8">
        <f>IFERROR(AVERAGE(N25,N29,N33,N37,N41,N46),"")</f>
        <v>20.349999999999998</v>
      </c>
      <c r="O24" s="7"/>
      <c r="P24" s="45"/>
      <c r="Q24" s="8">
        <f>IFERROR(AVERAGE(Q25,Q29,Q33,Q37,Q41,Q46),"")</f>
        <v>15.725</v>
      </c>
      <c r="R24" s="7"/>
      <c r="S24" s="45"/>
      <c r="T24" s="8">
        <f>AVERAGE(T26:T28,T30:T32,T34:T36,T38:T40,T42:T45,T47:T49)</f>
        <v>-33.299999999999997</v>
      </c>
      <c r="U24" s="7"/>
      <c r="V24" s="45"/>
      <c r="W24" s="8">
        <f>AVERAGE(W26:W28,W30:W32,W34:W36,W38:W40,W42:W45,W47:W49)</f>
        <v>21.031578947368427</v>
      </c>
      <c r="X24" s="7"/>
      <c r="Y24" s="45"/>
      <c r="Z24" s="8">
        <f>AVERAGE(Z26:Z28,Z30:Z32,Z34:Z36,Z38:Z40,Z42:Z45,Z47:Z49)</f>
        <v>24.536842105263162</v>
      </c>
      <c r="AA24" s="7"/>
      <c r="AB24" s="45"/>
      <c r="AC24" s="8">
        <f>AVERAGE(AC26:AC28,AC30:AC32,AC34:AC36,AC38:AC40,AC42:AC45,AC47:AC49)</f>
        <v>14.021052631578948</v>
      </c>
      <c r="AD24" s="7"/>
      <c r="AE24" s="45"/>
    </row>
    <row r="25" spans="1:31" ht="15" customHeight="1">
      <c r="A25" s="43"/>
      <c r="B25" s="33"/>
      <c r="C25" s="51" t="s">
        <v>41</v>
      </c>
      <c r="D25" s="51"/>
      <c r="E25" s="1"/>
      <c r="F25" s="8">
        <f>AVERAGE(H25,K25,N25,Q25,T25,W25,Z25,AC25)</f>
        <v>15.262499999999999</v>
      </c>
      <c r="G25" s="1"/>
      <c r="H25" s="11">
        <f>AVERAGE(H26:H28)</f>
        <v>44.4</v>
      </c>
      <c r="I25" s="10"/>
      <c r="J25" s="1"/>
      <c r="K25" s="11">
        <f>AVERAGE(K26:K28)</f>
        <v>-33.299999999999997</v>
      </c>
      <c r="L25" s="10"/>
      <c r="M25" s="1"/>
      <c r="N25" s="11">
        <f>IFERROR(AVERAGE(N26:N28),"")</f>
        <v>33.299999999999997</v>
      </c>
      <c r="O25" s="10"/>
      <c r="P25" s="1"/>
      <c r="Q25" s="11">
        <f>IFERROR(AVERAGE(Q26:Q28),"")</f>
        <v>33.299999999999997</v>
      </c>
      <c r="R25" s="10"/>
      <c r="S25" s="1"/>
      <c r="T25" s="11">
        <f>AVERAGE(T26:T28)</f>
        <v>-33.299999999999997</v>
      </c>
      <c r="U25" s="10"/>
      <c r="V25" s="1"/>
      <c r="W25" s="11">
        <f>AVERAGE(W26:W28)</f>
        <v>22.2</v>
      </c>
      <c r="X25" s="10"/>
      <c r="Y25" s="1"/>
      <c r="Z25" s="11">
        <f>AVERAGE(Z26:Z28)</f>
        <v>33.299999999999997</v>
      </c>
      <c r="AA25" s="10"/>
      <c r="AB25" s="1"/>
      <c r="AC25" s="11">
        <f>AVERAGE(AC26:AC28)</f>
        <v>22.2</v>
      </c>
      <c r="AD25" s="10"/>
      <c r="AE25" s="1"/>
    </row>
    <row r="26" spans="1:31" ht="15" customHeight="1" outlineLevel="1">
      <c r="A26" s="43"/>
      <c r="B26" s="33"/>
      <c r="C26" s="28"/>
      <c r="D26" s="52" t="s">
        <v>42</v>
      </c>
      <c r="E26" s="1"/>
      <c r="F26" s="8">
        <f>AVERAGE(H26,K26,N26,Q26,T26,W26,Z26,AC26)</f>
        <v>20.8125</v>
      </c>
      <c r="G26" s="1"/>
      <c r="H26" s="13">
        <f>(I26-1)*33.3</f>
        <v>33.299999999999997</v>
      </c>
      <c r="I26" s="83">
        <v>2</v>
      </c>
      <c r="J26" s="1"/>
      <c r="K26" s="13">
        <f>(L26-1)*33.3</f>
        <v>-33.299999999999997</v>
      </c>
      <c r="L26" s="14"/>
      <c r="M26" s="1"/>
      <c r="N26" s="17">
        <f t="shared" ref="N26:N28" si="9">IF(O26=0,"",(O26-1)*33.3)</f>
        <v>66.599999999999994</v>
      </c>
      <c r="O26" s="14">
        <v>3</v>
      </c>
      <c r="P26" s="1"/>
      <c r="Q26" s="17">
        <f>IF(R26=0,"",(R26-1)*33.3)</f>
        <v>66.599999999999994</v>
      </c>
      <c r="R26" s="14">
        <v>3</v>
      </c>
      <c r="S26" s="1"/>
      <c r="T26" s="17">
        <f>(U26-1)*33.3</f>
        <v>-33.299999999999997</v>
      </c>
      <c r="U26" s="14"/>
      <c r="V26" s="1"/>
      <c r="W26" s="17">
        <f>(X26-1)*33.3</f>
        <v>0</v>
      </c>
      <c r="X26" s="14">
        <v>1</v>
      </c>
      <c r="Y26" s="1"/>
      <c r="Z26" s="17">
        <f>(AA26-1)*33.3</f>
        <v>33.299999999999997</v>
      </c>
      <c r="AA26" s="14">
        <v>2</v>
      </c>
      <c r="AB26" s="1"/>
      <c r="AC26" s="13">
        <f>(AD26-1)*33.3</f>
        <v>33.299999999999997</v>
      </c>
      <c r="AD26" s="14">
        <v>2</v>
      </c>
      <c r="AE26" s="1"/>
    </row>
    <row r="27" spans="1:31" ht="15" customHeight="1" outlineLevel="1">
      <c r="A27" s="43"/>
      <c r="B27" s="33"/>
      <c r="C27" s="28"/>
      <c r="D27" s="57" t="s">
        <v>43</v>
      </c>
      <c r="E27" s="1"/>
      <c r="F27" s="8">
        <f>AVERAGE(H27,K27,N27,Q27,T27,W27,Z27,AC27)</f>
        <v>16.649999999999999</v>
      </c>
      <c r="G27" s="1"/>
      <c r="H27" s="17">
        <f>(I27-1)*33.3</f>
        <v>66.599999999999994</v>
      </c>
      <c r="I27" s="83">
        <v>3</v>
      </c>
      <c r="J27" s="1"/>
      <c r="K27" s="17">
        <f>(L27-1)*33.3</f>
        <v>-33.299999999999997</v>
      </c>
      <c r="L27" s="14"/>
      <c r="M27" s="1"/>
      <c r="N27" s="17">
        <f t="shared" si="9"/>
        <v>0</v>
      </c>
      <c r="O27" s="14">
        <v>1</v>
      </c>
      <c r="P27" s="1"/>
      <c r="Q27" s="17">
        <f>IF(R27=0,"",(R27-1)*33.3)</f>
        <v>33.299999999999997</v>
      </c>
      <c r="R27" s="14">
        <v>2</v>
      </c>
      <c r="S27" s="1"/>
      <c r="T27" s="17">
        <f>(U27-1)*33.3</f>
        <v>-33.299999999999997</v>
      </c>
      <c r="U27" s="14"/>
      <c r="V27" s="1"/>
      <c r="W27" s="17">
        <f>(X27-1)*33.3</f>
        <v>33.299999999999997</v>
      </c>
      <c r="X27" s="14">
        <v>2</v>
      </c>
      <c r="Y27" s="1"/>
      <c r="Z27" s="17">
        <f>(AA27-1)*33.3</f>
        <v>33.299999999999997</v>
      </c>
      <c r="AA27" s="14">
        <v>2</v>
      </c>
      <c r="AB27" s="1"/>
      <c r="AC27" s="17">
        <f>(AD27-1)*33.3</f>
        <v>33.299999999999997</v>
      </c>
      <c r="AD27" s="14">
        <v>2</v>
      </c>
      <c r="AE27" s="1"/>
    </row>
    <row r="28" spans="1:31" ht="15" customHeight="1" outlineLevel="1">
      <c r="A28" s="43"/>
      <c r="B28" s="33"/>
      <c r="C28" s="28"/>
      <c r="D28" s="52" t="s">
        <v>44</v>
      </c>
      <c r="E28" s="1"/>
      <c r="F28" s="8">
        <f>AVERAGE(H28,K28,N28,Q28,T28,W28,Z28,AC28)</f>
        <v>8.3249999999999993</v>
      </c>
      <c r="G28" s="1"/>
      <c r="H28" s="13">
        <f>(I28-1)*33.3</f>
        <v>33.299999999999997</v>
      </c>
      <c r="I28" s="84">
        <v>2</v>
      </c>
      <c r="J28" s="1"/>
      <c r="K28" s="13">
        <f>(L28-1)*33.3</f>
        <v>-33.299999999999997</v>
      </c>
      <c r="L28" s="14"/>
      <c r="M28" s="1"/>
      <c r="N28" s="17">
        <f t="shared" si="9"/>
        <v>33.299999999999997</v>
      </c>
      <c r="O28" s="14">
        <v>2</v>
      </c>
      <c r="P28" s="1"/>
      <c r="Q28" s="17">
        <f>IF(R28=0,"",(R28-1)*33.3)</f>
        <v>0</v>
      </c>
      <c r="R28" s="14">
        <v>1</v>
      </c>
      <c r="S28" s="1"/>
      <c r="T28" s="17">
        <f>(U28-1)*33.3</f>
        <v>-33.299999999999997</v>
      </c>
      <c r="U28" s="14"/>
      <c r="V28" s="1"/>
      <c r="W28" s="17">
        <f>(X28-1)*33.3</f>
        <v>33.299999999999997</v>
      </c>
      <c r="X28" s="14">
        <v>2</v>
      </c>
      <c r="Y28" s="1"/>
      <c r="Z28" s="17">
        <f>(AA28-1)*33.3</f>
        <v>33.299999999999997</v>
      </c>
      <c r="AA28" s="14">
        <v>2</v>
      </c>
      <c r="AB28" s="1"/>
      <c r="AC28" s="13">
        <f>(AD28-1)*33.3</f>
        <v>0</v>
      </c>
      <c r="AD28" s="14">
        <v>1</v>
      </c>
      <c r="AE28" s="1"/>
    </row>
    <row r="29" spans="1:31" ht="15" customHeight="1">
      <c r="A29" s="43"/>
      <c r="B29" s="33"/>
      <c r="C29" s="34" t="s">
        <v>45</v>
      </c>
      <c r="D29" s="51"/>
      <c r="E29" s="1"/>
      <c r="F29" s="11">
        <f>AVERAGE(F30:F32)</f>
        <v>5.55</v>
      </c>
      <c r="G29" s="1"/>
      <c r="H29" s="11">
        <f>AVERAGE(H30:H32)</f>
        <v>44.4</v>
      </c>
      <c r="I29" s="85"/>
      <c r="J29" s="1"/>
      <c r="K29" s="11">
        <f>AVERAGE(K30:K32)</f>
        <v>-33.299999999999997</v>
      </c>
      <c r="L29" s="10"/>
      <c r="M29" s="1"/>
      <c r="N29" s="11">
        <f>IFERROR(AVERAGE(N30:N32),"")</f>
        <v>0</v>
      </c>
      <c r="O29" s="10"/>
      <c r="P29" s="1"/>
      <c r="Q29" s="11">
        <f>IFERROR(AVERAGE(Q30:Q32),"")</f>
        <v>11.1</v>
      </c>
      <c r="R29" s="10"/>
      <c r="S29" s="1"/>
      <c r="T29" s="11">
        <f>AVERAGE(T30:T32)</f>
        <v>-33.299999999999997</v>
      </c>
      <c r="U29" s="10"/>
      <c r="V29" s="1"/>
      <c r="W29" s="11">
        <f>AVERAGE(W30:W32)</f>
        <v>22.2</v>
      </c>
      <c r="X29" s="10"/>
      <c r="Y29" s="1"/>
      <c r="Z29" s="11">
        <f>AVERAGE(Z30:Z32)</f>
        <v>22.2</v>
      </c>
      <c r="AA29" s="10"/>
      <c r="AB29" s="1"/>
      <c r="AC29" s="11">
        <f>AVERAGE(AC30:AC32)</f>
        <v>11.1</v>
      </c>
      <c r="AD29" s="10"/>
      <c r="AE29" s="1"/>
    </row>
    <row r="30" spans="1:31" ht="15" customHeight="1" outlineLevel="1">
      <c r="A30" s="43"/>
      <c r="B30" s="33"/>
      <c r="C30" s="28"/>
      <c r="D30" s="52" t="s">
        <v>46</v>
      </c>
      <c r="E30" s="1"/>
      <c r="F30" s="8">
        <f>AVERAGE(H30,K30,N30,Q30,T30,W30,Z30,AC30)</f>
        <v>8.3249999999999993</v>
      </c>
      <c r="G30" s="1"/>
      <c r="H30" s="13">
        <f>(I30-1)*33.3</f>
        <v>33.299999999999997</v>
      </c>
      <c r="I30" s="84">
        <v>2</v>
      </c>
      <c r="J30" s="1"/>
      <c r="K30" s="13">
        <f>(L30-1)*33.3</f>
        <v>-33.299999999999997</v>
      </c>
      <c r="L30" s="14"/>
      <c r="M30" s="1"/>
      <c r="N30" s="17">
        <f t="shared" ref="N30:N32" si="10">IF(O30=0,"",(O30-1)*33.3)</f>
        <v>0</v>
      </c>
      <c r="O30" s="14">
        <v>1</v>
      </c>
      <c r="P30" s="1"/>
      <c r="Q30" s="17">
        <f>IF(R30=0,"",(R30-1)*33.3)</f>
        <v>33.299999999999997</v>
      </c>
      <c r="R30" s="14">
        <v>2</v>
      </c>
      <c r="S30" s="1"/>
      <c r="T30" s="17">
        <f>(U30-1)*33.3</f>
        <v>-33.299999999999997</v>
      </c>
      <c r="U30" s="14"/>
      <c r="V30" s="1"/>
      <c r="W30" s="17">
        <f>(X30-1)*33.3</f>
        <v>33.299999999999997</v>
      </c>
      <c r="X30" s="14">
        <v>2</v>
      </c>
      <c r="Y30" s="1"/>
      <c r="Z30" s="17">
        <f>(AA30-1)*33.3</f>
        <v>33.299999999999997</v>
      </c>
      <c r="AA30" s="14">
        <v>2</v>
      </c>
      <c r="AB30" s="1"/>
      <c r="AC30" s="13">
        <f>(AD30-1)*33.3</f>
        <v>0</v>
      </c>
      <c r="AD30" s="14">
        <v>1</v>
      </c>
      <c r="AE30" s="1"/>
    </row>
    <row r="31" spans="1:31" ht="15" customHeight="1" outlineLevel="1">
      <c r="A31" s="43"/>
      <c r="B31" s="33"/>
      <c r="C31" s="28"/>
      <c r="D31" s="57" t="s">
        <v>47</v>
      </c>
      <c r="E31" s="1"/>
      <c r="F31" s="8">
        <f>AVERAGE(H31,K31,N31,Q31,T31,W31,Z31,AC31)</f>
        <v>4.1624999999999996</v>
      </c>
      <c r="G31" s="1"/>
      <c r="H31" s="17">
        <f>(I31-1)*33.3</f>
        <v>33.299999999999997</v>
      </c>
      <c r="I31" s="84">
        <v>2</v>
      </c>
      <c r="J31" s="1"/>
      <c r="K31" s="17">
        <f>(L31-1)*33.3</f>
        <v>-33.299999999999997</v>
      </c>
      <c r="L31" s="14"/>
      <c r="M31" s="1"/>
      <c r="N31" s="17">
        <f t="shared" si="10"/>
        <v>0</v>
      </c>
      <c r="O31" s="14">
        <v>1</v>
      </c>
      <c r="P31" s="1"/>
      <c r="Q31" s="17">
        <f>IF(R31=0,"",(R31-1)*33.3)</f>
        <v>0</v>
      </c>
      <c r="R31" s="14">
        <v>1</v>
      </c>
      <c r="S31" s="1"/>
      <c r="T31" s="17">
        <f>(U31-1)*33.3</f>
        <v>-33.299999999999997</v>
      </c>
      <c r="U31" s="14"/>
      <c r="V31" s="1"/>
      <c r="W31" s="17">
        <f>(X31-1)*33.3</f>
        <v>33.299999999999997</v>
      </c>
      <c r="X31" s="14">
        <v>2</v>
      </c>
      <c r="Y31" s="1"/>
      <c r="Z31" s="17">
        <f>(AA31-1)*33.3</f>
        <v>0</v>
      </c>
      <c r="AA31" s="14">
        <v>1</v>
      </c>
      <c r="AB31" s="1"/>
      <c r="AC31" s="17">
        <f>(AD31-1)*33.3</f>
        <v>33.299999999999997</v>
      </c>
      <c r="AD31" s="14">
        <v>2</v>
      </c>
      <c r="AE31" s="1"/>
    </row>
    <row r="32" spans="1:31" ht="15" customHeight="1" outlineLevel="1">
      <c r="A32" s="43"/>
      <c r="B32" s="33"/>
      <c r="C32" s="28"/>
      <c r="D32" s="52" t="s">
        <v>48</v>
      </c>
      <c r="E32" s="1"/>
      <c r="F32" s="8">
        <f>AVERAGE(H32,K32,N32,Q32,T32,W32,Z32,AC32)</f>
        <v>4.1624999999999996</v>
      </c>
      <c r="G32" s="1"/>
      <c r="H32" s="13">
        <f>(I32-1)*33.3</f>
        <v>66.599999999999994</v>
      </c>
      <c r="I32" s="84">
        <v>3</v>
      </c>
      <c r="J32" s="1"/>
      <c r="K32" s="13">
        <f>(L32-1)*33.3</f>
        <v>-33.299999999999997</v>
      </c>
      <c r="L32" s="14"/>
      <c r="M32" s="1"/>
      <c r="N32" s="17">
        <f t="shared" si="10"/>
        <v>0</v>
      </c>
      <c r="O32" s="14">
        <v>1</v>
      </c>
      <c r="P32" s="1"/>
      <c r="Q32" s="17">
        <f>IF(R32=0,"",(R32-1)*33.3)</f>
        <v>0</v>
      </c>
      <c r="R32" s="14">
        <v>1</v>
      </c>
      <c r="S32" s="1"/>
      <c r="T32" s="17">
        <f>(U32-1)*33.3</f>
        <v>-33.299999999999997</v>
      </c>
      <c r="U32" s="14"/>
      <c r="V32" s="1"/>
      <c r="W32" s="17">
        <f>(X32-1)*33.3</f>
        <v>0</v>
      </c>
      <c r="X32" s="14">
        <v>1</v>
      </c>
      <c r="Y32" s="1"/>
      <c r="Z32" s="17">
        <f>(AA32-1)*33.3</f>
        <v>33.299999999999997</v>
      </c>
      <c r="AA32" s="14">
        <v>2</v>
      </c>
      <c r="AB32" s="1"/>
      <c r="AC32" s="13">
        <f>(AD32-1)*33.3</f>
        <v>0</v>
      </c>
      <c r="AD32" s="14">
        <v>1</v>
      </c>
      <c r="AE32" s="1"/>
    </row>
    <row r="33" spans="1:31" ht="15" customHeight="1">
      <c r="A33" s="43"/>
      <c r="B33" s="33"/>
      <c r="C33" s="34" t="s">
        <v>49</v>
      </c>
      <c r="D33" s="51"/>
      <c r="E33" s="1"/>
      <c r="F33" s="11">
        <f>AVERAGE(F34:F36)</f>
        <v>1.3875</v>
      </c>
      <c r="G33" s="1"/>
      <c r="H33" s="11">
        <f>AVERAGE(H34:H36)</f>
        <v>33.299999999999997</v>
      </c>
      <c r="I33" s="85"/>
      <c r="J33" s="1"/>
      <c r="K33" s="11">
        <f>AVERAGE(K34:K36)</f>
        <v>-33.299999999999997</v>
      </c>
      <c r="L33" s="10"/>
      <c r="M33" s="1"/>
      <c r="N33" s="11">
        <f>IFERROR(AVERAGE(N34:N36),"")</f>
        <v>11.1</v>
      </c>
      <c r="O33" s="10"/>
      <c r="P33" s="1"/>
      <c r="Q33" s="11">
        <f>IFERROR(AVERAGE(Q34:Q36),"")</f>
        <v>11.1</v>
      </c>
      <c r="R33" s="10"/>
      <c r="S33" s="1"/>
      <c r="T33" s="11">
        <f>AVERAGE(T34:T36)</f>
        <v>-33.299999999999997</v>
      </c>
      <c r="U33" s="10"/>
      <c r="V33" s="1"/>
      <c r="W33" s="11">
        <f>AVERAGE(W34:W36)</f>
        <v>0</v>
      </c>
      <c r="X33" s="10"/>
      <c r="Y33" s="1"/>
      <c r="Z33" s="11">
        <f>AVERAGE(Z34:Z36)</f>
        <v>11.1</v>
      </c>
      <c r="AA33" s="10"/>
      <c r="AB33" s="1"/>
      <c r="AC33" s="11">
        <f>AVERAGE(AC34:AC36)</f>
        <v>11.1</v>
      </c>
      <c r="AD33" s="10"/>
      <c r="AE33" s="1"/>
    </row>
    <row r="34" spans="1:31" ht="15" customHeight="1" outlineLevel="1">
      <c r="A34" s="43"/>
      <c r="B34" s="33"/>
      <c r="C34" s="28"/>
      <c r="D34" s="52" t="s">
        <v>50</v>
      </c>
      <c r="E34" s="1"/>
      <c r="F34" s="8">
        <f>AVERAGE(H34,K34,N34,Q34,T34,W34,Z34,AC34)</f>
        <v>0</v>
      </c>
      <c r="G34" s="1"/>
      <c r="H34" s="13">
        <f>(I34-1)*33.3</f>
        <v>33.299999999999997</v>
      </c>
      <c r="I34" s="84">
        <v>2</v>
      </c>
      <c r="J34" s="1"/>
      <c r="K34" s="13">
        <f>(L34-1)*33.3</f>
        <v>-33.299999999999997</v>
      </c>
      <c r="L34" s="14"/>
      <c r="M34" s="1"/>
      <c r="N34" s="17">
        <f t="shared" ref="N34:N36" si="11">IF(O34=0,"",(O34-1)*33.3)</f>
        <v>0</v>
      </c>
      <c r="O34" s="14">
        <v>1</v>
      </c>
      <c r="P34" s="1"/>
      <c r="Q34" s="17">
        <f t="shared" ref="Q34:Q36" si="12">IF(R34=0,"",(R34-1)*33.3)</f>
        <v>33.299999999999997</v>
      </c>
      <c r="R34" s="14">
        <v>2</v>
      </c>
      <c r="S34" s="1"/>
      <c r="T34" s="17">
        <f>(U34-1)*33.3</f>
        <v>-33.299999999999997</v>
      </c>
      <c r="U34" s="14"/>
      <c r="V34" s="1"/>
      <c r="W34" s="17">
        <f>(X34-1)*33.3</f>
        <v>0</v>
      </c>
      <c r="X34" s="14">
        <v>1</v>
      </c>
      <c r="Y34" s="1"/>
      <c r="Z34" s="17">
        <f>(AA34-1)*33.3</f>
        <v>0</v>
      </c>
      <c r="AA34" s="14">
        <v>1</v>
      </c>
      <c r="AB34" s="1"/>
      <c r="AC34" s="13">
        <f>(AD34-1)*33.3</f>
        <v>0</v>
      </c>
      <c r="AD34" s="14">
        <v>1</v>
      </c>
      <c r="AE34" s="1"/>
    </row>
    <row r="35" spans="1:31" ht="15" customHeight="1" outlineLevel="1">
      <c r="A35" s="43"/>
      <c r="B35" s="33"/>
      <c r="C35" s="28"/>
      <c r="D35" s="57" t="s">
        <v>51</v>
      </c>
      <c r="E35" s="1"/>
      <c r="F35" s="8">
        <f>AVERAGE(H35,K35,N35,Q35,T35,W35,Z35,AC35)</f>
        <v>8.3249999999999993</v>
      </c>
      <c r="G35" s="1"/>
      <c r="H35" s="17">
        <f>(I35-1)*33.3</f>
        <v>33.299999999999997</v>
      </c>
      <c r="I35" s="84">
        <v>2</v>
      </c>
      <c r="J35" s="1"/>
      <c r="K35" s="17">
        <f>(L35-1)*33.3</f>
        <v>-33.299999999999997</v>
      </c>
      <c r="L35" s="14"/>
      <c r="M35" s="1"/>
      <c r="N35" s="17">
        <f t="shared" si="11"/>
        <v>33.299999999999997</v>
      </c>
      <c r="O35" s="14">
        <v>2</v>
      </c>
      <c r="P35" s="1"/>
      <c r="Q35" s="17">
        <f t="shared" si="12"/>
        <v>0</v>
      </c>
      <c r="R35" s="14">
        <v>1</v>
      </c>
      <c r="S35" s="1"/>
      <c r="T35" s="17">
        <f>(U35-1)*33.3</f>
        <v>-33.299999999999997</v>
      </c>
      <c r="U35" s="14"/>
      <c r="V35" s="1"/>
      <c r="W35" s="17">
        <f>(X35-1)*33.3</f>
        <v>0</v>
      </c>
      <c r="X35" s="14">
        <v>1</v>
      </c>
      <c r="Y35" s="1"/>
      <c r="Z35" s="17">
        <f>(AA35-1)*33.3</f>
        <v>33.299999999999997</v>
      </c>
      <c r="AA35" s="14">
        <v>2</v>
      </c>
      <c r="AB35" s="1"/>
      <c r="AC35" s="17">
        <f>(AD35-1)*33.3</f>
        <v>33.299999999999997</v>
      </c>
      <c r="AD35" s="14">
        <v>2</v>
      </c>
      <c r="AE35" s="1"/>
    </row>
    <row r="36" spans="1:31" ht="15" customHeight="1" outlineLevel="1">
      <c r="A36" s="43"/>
      <c r="B36" s="33"/>
      <c r="C36" s="28"/>
      <c r="D36" s="52" t="s">
        <v>52</v>
      </c>
      <c r="E36" s="1"/>
      <c r="F36" s="8">
        <f>AVERAGE(H36,K36,N36,Q36,T36,W36,Z36,AC36)</f>
        <v>-4.1624999999999996</v>
      </c>
      <c r="G36" s="1"/>
      <c r="H36" s="13">
        <f>(I36-1)*33.3</f>
        <v>33.299999999999997</v>
      </c>
      <c r="I36" s="83">
        <v>2</v>
      </c>
      <c r="J36" s="1"/>
      <c r="K36" s="13">
        <f>(L36-1)*33.3</f>
        <v>-33.299999999999997</v>
      </c>
      <c r="L36" s="14"/>
      <c r="M36" s="1"/>
      <c r="N36" s="17">
        <f t="shared" si="11"/>
        <v>0</v>
      </c>
      <c r="O36" s="14">
        <v>1</v>
      </c>
      <c r="P36" s="1"/>
      <c r="Q36" s="17">
        <f t="shared" si="12"/>
        <v>0</v>
      </c>
      <c r="R36" s="14">
        <v>1</v>
      </c>
      <c r="S36" s="1"/>
      <c r="T36" s="17">
        <f>(U36-1)*33.3</f>
        <v>-33.299999999999997</v>
      </c>
      <c r="U36" s="14"/>
      <c r="V36" s="1"/>
      <c r="W36" s="17">
        <f>(X36-1)*33.3</f>
        <v>0</v>
      </c>
      <c r="X36" s="14">
        <v>1</v>
      </c>
      <c r="Y36" s="1"/>
      <c r="Z36" s="17">
        <f>(AA36-1)*33.3</f>
        <v>0</v>
      </c>
      <c r="AA36" s="14">
        <v>1</v>
      </c>
      <c r="AB36" s="1"/>
      <c r="AC36" s="13">
        <f>(AD36-1)*33.3</f>
        <v>0</v>
      </c>
      <c r="AD36" s="14">
        <v>1</v>
      </c>
      <c r="AE36" s="1"/>
    </row>
    <row r="37" spans="1:31" ht="24" customHeight="1">
      <c r="A37" s="43"/>
      <c r="B37" s="33"/>
      <c r="C37" s="34" t="s">
        <v>53</v>
      </c>
      <c r="D37" s="51"/>
      <c r="E37" s="1"/>
      <c r="F37" s="11">
        <f>AVERAGE(F38:F40)</f>
        <v>2.7749999999999999</v>
      </c>
      <c r="G37" s="1"/>
      <c r="H37" s="11">
        <f>AVERAGE(H38:H40)</f>
        <v>22.2</v>
      </c>
      <c r="I37" s="85"/>
      <c r="J37" s="1"/>
      <c r="K37" s="11">
        <f>AVERAGE(K38:K40)</f>
        <v>-33.299999999999997</v>
      </c>
      <c r="L37" s="10"/>
      <c r="M37" s="1"/>
      <c r="N37" s="11">
        <f>IFERROR(AVERAGE(N38:N40),"")</f>
        <v>11.1</v>
      </c>
      <c r="O37" s="10"/>
      <c r="P37" s="1"/>
      <c r="Q37" s="11">
        <f>IFERROR(AVERAGE(Q38:Q40),"")</f>
        <v>11.1</v>
      </c>
      <c r="R37" s="10"/>
      <c r="S37" s="1"/>
      <c r="T37" s="11">
        <f>AVERAGE(T38:T40)</f>
        <v>-33.299999999999997</v>
      </c>
      <c r="U37" s="10"/>
      <c r="V37" s="1"/>
      <c r="W37" s="11">
        <f>AVERAGE(W38:W40)</f>
        <v>11.1</v>
      </c>
      <c r="X37" s="10"/>
      <c r="Y37" s="1"/>
      <c r="Z37" s="11">
        <f>AVERAGE(Z38:Z40)</f>
        <v>22.2</v>
      </c>
      <c r="AA37" s="10"/>
      <c r="AB37" s="1"/>
      <c r="AC37" s="11">
        <f>AVERAGE(AC38:AC40)</f>
        <v>11.1</v>
      </c>
      <c r="AD37" s="10"/>
      <c r="AE37" s="1"/>
    </row>
    <row r="38" spans="1:31" ht="15" customHeight="1" outlineLevel="1">
      <c r="A38" s="43"/>
      <c r="B38" s="33"/>
      <c r="C38" s="28"/>
      <c r="D38" s="52" t="s">
        <v>54</v>
      </c>
      <c r="E38" s="1"/>
      <c r="F38" s="8">
        <f>AVERAGE(H38,K38,N38,Q38,T38,W38,Z38,AC38)</f>
        <v>4.1624999999999996</v>
      </c>
      <c r="G38" s="1"/>
      <c r="H38" s="13">
        <f>(I38-1)*33.3</f>
        <v>33.299999999999997</v>
      </c>
      <c r="I38" s="83">
        <v>2</v>
      </c>
      <c r="J38" s="1"/>
      <c r="K38" s="13">
        <f>(L38-1)*33.3</f>
        <v>-33.299999999999997</v>
      </c>
      <c r="L38" s="14"/>
      <c r="M38" s="1"/>
      <c r="N38" s="17">
        <f t="shared" ref="N38:N40" si="13">IF(O38=0,"",(O38-1)*33.3)</f>
        <v>0</v>
      </c>
      <c r="O38" s="14">
        <v>1</v>
      </c>
      <c r="P38" s="1"/>
      <c r="Q38" s="17">
        <f>IF(R38=0,"",(R38-1)*33.3)</f>
        <v>33.299999999999997</v>
      </c>
      <c r="R38" s="14">
        <v>2</v>
      </c>
      <c r="S38" s="1"/>
      <c r="T38" s="17">
        <f>(U38-1)*33.3</f>
        <v>-33.299999999999997</v>
      </c>
      <c r="U38" s="14"/>
      <c r="V38" s="1"/>
      <c r="W38" s="17">
        <f>(X38-1)*33.3</f>
        <v>0</v>
      </c>
      <c r="X38" s="14">
        <v>1</v>
      </c>
      <c r="Y38" s="1"/>
      <c r="Z38" s="17">
        <f>(AA38-1)*33.3</f>
        <v>33.299999999999997</v>
      </c>
      <c r="AA38" s="14">
        <v>2</v>
      </c>
      <c r="AB38" s="1"/>
      <c r="AC38" s="13">
        <f>(AD38-1)*33.3</f>
        <v>0</v>
      </c>
      <c r="AD38" s="14">
        <v>1</v>
      </c>
      <c r="AE38" s="1"/>
    </row>
    <row r="39" spans="1:31" ht="15" customHeight="1" outlineLevel="1">
      <c r="A39" s="43"/>
      <c r="B39" s="33"/>
      <c r="C39" s="28"/>
      <c r="D39" s="57" t="s">
        <v>55</v>
      </c>
      <c r="E39" s="1"/>
      <c r="F39" s="8">
        <f>AVERAGE(H39,K39,N39,Q39,T39,W39,Z39,AC39)</f>
        <v>12.487499999999999</v>
      </c>
      <c r="G39" s="1"/>
      <c r="H39" s="17">
        <f>(I39-1)*33.3</f>
        <v>33.299999999999997</v>
      </c>
      <c r="I39" s="83">
        <v>2</v>
      </c>
      <c r="J39" s="1"/>
      <c r="K39" s="17">
        <f>(L39-1)*33.3</f>
        <v>-33.299999999999997</v>
      </c>
      <c r="L39" s="14"/>
      <c r="M39" s="1"/>
      <c r="N39" s="17">
        <f t="shared" si="13"/>
        <v>33.299999999999997</v>
      </c>
      <c r="O39" s="14">
        <v>2</v>
      </c>
      <c r="P39" s="1"/>
      <c r="Q39" s="17">
        <f>IF(R39=0,"",(R39-1)*33.3)</f>
        <v>0</v>
      </c>
      <c r="R39" s="14">
        <v>1</v>
      </c>
      <c r="S39" s="1"/>
      <c r="T39" s="17">
        <f>(U39-1)*33.3</f>
        <v>-33.299999999999997</v>
      </c>
      <c r="U39" s="14"/>
      <c r="V39" s="1"/>
      <c r="W39" s="17">
        <f>(X39-1)*33.3</f>
        <v>33.299999999999997</v>
      </c>
      <c r="X39" s="14">
        <v>2</v>
      </c>
      <c r="Y39" s="1"/>
      <c r="Z39" s="17">
        <f>(AA39-1)*33.3</f>
        <v>33.299999999999997</v>
      </c>
      <c r="AA39" s="14">
        <v>2</v>
      </c>
      <c r="AB39" s="1"/>
      <c r="AC39" s="17">
        <f>(AD39-1)*33.3</f>
        <v>33.299999999999997</v>
      </c>
      <c r="AD39" s="14">
        <v>2</v>
      </c>
      <c r="AE39" s="1"/>
    </row>
    <row r="40" spans="1:31" ht="15" customHeight="1" outlineLevel="1">
      <c r="A40" s="43"/>
      <c r="B40" s="33"/>
      <c r="C40" s="28"/>
      <c r="D40" s="52" t="s">
        <v>56</v>
      </c>
      <c r="E40" s="1"/>
      <c r="F40" s="8">
        <f>AVERAGE(H40,K40,N40,Q40,T40,W40,Z40,AC40)</f>
        <v>-8.3249999999999993</v>
      </c>
      <c r="G40" s="1"/>
      <c r="H40" s="13">
        <f>(I40-1)*33.3</f>
        <v>0</v>
      </c>
      <c r="I40" s="83">
        <v>1</v>
      </c>
      <c r="J40" s="1"/>
      <c r="K40" s="13">
        <f>(L40-1)*33.3</f>
        <v>-33.299999999999997</v>
      </c>
      <c r="L40" s="14"/>
      <c r="M40" s="1"/>
      <c r="N40" s="17">
        <f t="shared" si="13"/>
        <v>0</v>
      </c>
      <c r="O40" s="14">
        <v>1</v>
      </c>
      <c r="P40" s="1"/>
      <c r="Q40" s="17">
        <f t="shared" ref="Q40" si="14">IF(R40=0,"",(R40-1)*33.3)</f>
        <v>0</v>
      </c>
      <c r="R40" s="14">
        <v>1</v>
      </c>
      <c r="S40" s="1"/>
      <c r="T40" s="17">
        <f>(U40-1)*33.3</f>
        <v>-33.299999999999997</v>
      </c>
      <c r="U40" s="14"/>
      <c r="V40" s="1"/>
      <c r="W40" s="17">
        <f>(X40-1)*33.3</f>
        <v>0</v>
      </c>
      <c r="X40" s="14">
        <v>1</v>
      </c>
      <c r="Y40" s="1"/>
      <c r="Z40" s="17">
        <f>(AA40-1)*33.3</f>
        <v>0</v>
      </c>
      <c r="AA40" s="14">
        <v>1</v>
      </c>
      <c r="AB40" s="1"/>
      <c r="AC40" s="13">
        <f>(AD40-1)*33.3</f>
        <v>0</v>
      </c>
      <c r="AD40" s="14">
        <v>1</v>
      </c>
      <c r="AE40" s="1"/>
    </row>
    <row r="41" spans="1:31" ht="15" customHeight="1">
      <c r="A41" s="43"/>
      <c r="B41" s="33"/>
      <c r="C41" s="34" t="s">
        <v>57</v>
      </c>
      <c r="D41" s="51"/>
      <c r="E41" s="1"/>
      <c r="F41" s="11">
        <f>AVERAGE(F42:F45)</f>
        <v>9.3656249999999996</v>
      </c>
      <c r="G41" s="1"/>
      <c r="H41" s="11">
        <f>AVERAGE(H42:H45)</f>
        <v>24.974999999999998</v>
      </c>
      <c r="I41" s="85"/>
      <c r="J41" s="1"/>
      <c r="K41" s="11">
        <f>AVERAGE(K42:K45)</f>
        <v>-33.299999999999997</v>
      </c>
      <c r="L41" s="10"/>
      <c r="M41" s="1"/>
      <c r="N41" s="11">
        <f>IFERROR(AVERAGE(N42:N45),"")</f>
        <v>33.299999999999997</v>
      </c>
      <c r="O41" s="10"/>
      <c r="P41" s="1"/>
      <c r="Q41" s="11">
        <f>IFERROR(AVERAGE(Q42:Q45),"")</f>
        <v>16.649999999999999</v>
      </c>
      <c r="R41" s="10"/>
      <c r="S41" s="1"/>
      <c r="T41" s="11">
        <f>AVERAGE(T42:T45)</f>
        <v>-33.299999999999997</v>
      </c>
      <c r="U41" s="10"/>
      <c r="V41" s="1"/>
      <c r="W41" s="11">
        <f>AVERAGE(W42:W45)</f>
        <v>41.625</v>
      </c>
      <c r="X41" s="10"/>
      <c r="Y41" s="1"/>
      <c r="Z41" s="11">
        <f>AVERAGE(Z42:Z45)</f>
        <v>16.649999999999999</v>
      </c>
      <c r="AA41" s="10"/>
      <c r="AB41" s="1"/>
      <c r="AC41" s="11">
        <f>AVERAGE(AC42:AC45)</f>
        <v>8.3249999999999993</v>
      </c>
      <c r="AD41" s="10"/>
      <c r="AE41" s="1"/>
    </row>
    <row r="42" spans="1:31" ht="15" customHeight="1" outlineLevel="1">
      <c r="A42" s="43"/>
      <c r="B42" s="33"/>
      <c r="C42" s="28"/>
      <c r="D42" s="52" t="s">
        <v>58</v>
      </c>
      <c r="E42" s="1"/>
      <c r="F42" s="8">
        <f>AVERAGE(H42,K42,N42,Q42,T42,W42,Z42,AC42)</f>
        <v>0</v>
      </c>
      <c r="G42" s="1"/>
      <c r="H42" s="13">
        <f>(I42-1)*33.3</f>
        <v>33.299999999999997</v>
      </c>
      <c r="I42" s="83">
        <v>2</v>
      </c>
      <c r="J42" s="1"/>
      <c r="K42" s="13">
        <f>(L42-1)*33.3</f>
        <v>-33.299999999999997</v>
      </c>
      <c r="L42" s="14"/>
      <c r="M42" s="1"/>
      <c r="N42" s="17">
        <f t="shared" ref="N42:N45" si="15">IF(O42=0,"",(O42-1)*33.3)</f>
        <v>0</v>
      </c>
      <c r="O42" s="14">
        <v>1</v>
      </c>
      <c r="P42" s="1"/>
      <c r="Q42" s="17">
        <f t="shared" ref="Q42:Q45" si="16">IF(R42=0,"",(R42-1)*33.3)</f>
        <v>0</v>
      </c>
      <c r="R42" s="14">
        <v>1</v>
      </c>
      <c r="S42" s="1"/>
      <c r="T42" s="17">
        <f>(U42-1)*33.3</f>
        <v>-33.299999999999997</v>
      </c>
      <c r="U42" s="14"/>
      <c r="V42" s="1"/>
      <c r="W42" s="17">
        <f>(X42-1)*33.3</f>
        <v>33.299999999999997</v>
      </c>
      <c r="X42" s="14">
        <v>2</v>
      </c>
      <c r="Y42" s="1"/>
      <c r="Z42" s="17">
        <f>(AA42-1)*33.3</f>
        <v>0</v>
      </c>
      <c r="AA42" s="14">
        <v>1</v>
      </c>
      <c r="AB42" s="1"/>
      <c r="AC42" s="13">
        <f>(AD42-1)*33.3</f>
        <v>0</v>
      </c>
      <c r="AD42" s="14">
        <v>1</v>
      </c>
      <c r="AE42" s="1"/>
    </row>
    <row r="43" spans="1:31" ht="15" customHeight="1" outlineLevel="1">
      <c r="A43" s="43"/>
      <c r="B43" s="33"/>
      <c r="C43" s="28"/>
      <c r="D43" s="57" t="s">
        <v>59</v>
      </c>
      <c r="E43" s="1"/>
      <c r="F43" s="8">
        <f>AVERAGE(H43,K43,N43,Q43,T43,W43,Z43,AC43)</f>
        <v>12.487499999999999</v>
      </c>
      <c r="G43" s="1"/>
      <c r="H43" s="17">
        <f>(I43-1)*33.3</f>
        <v>0</v>
      </c>
      <c r="I43" s="83">
        <v>1</v>
      </c>
      <c r="J43" s="1"/>
      <c r="K43" s="17">
        <f>(L43-1)*33.3</f>
        <v>-33.299999999999997</v>
      </c>
      <c r="L43" s="14"/>
      <c r="M43" s="1"/>
      <c r="N43" s="17">
        <f t="shared" si="15"/>
        <v>66.599999999999994</v>
      </c>
      <c r="O43" s="14">
        <v>3</v>
      </c>
      <c r="P43" s="1"/>
      <c r="Q43" s="17">
        <f t="shared" si="16"/>
        <v>33.299999999999997</v>
      </c>
      <c r="R43" s="14">
        <v>2</v>
      </c>
      <c r="S43" s="1"/>
      <c r="T43" s="17">
        <f>(U43-1)*33.3</f>
        <v>-33.299999999999997</v>
      </c>
      <c r="U43" s="14"/>
      <c r="V43" s="1"/>
      <c r="W43" s="17">
        <f>(X43-1)*33.3</f>
        <v>33.299999999999997</v>
      </c>
      <c r="X43" s="14">
        <v>2</v>
      </c>
      <c r="Y43" s="1"/>
      <c r="Z43" s="17">
        <f>(AA43-1)*33.3</f>
        <v>0</v>
      </c>
      <c r="AA43" s="14">
        <v>1</v>
      </c>
      <c r="AB43" s="1"/>
      <c r="AC43" s="17">
        <f>(AD43-1)*33.3</f>
        <v>33.299999999999997</v>
      </c>
      <c r="AD43" s="14">
        <v>2</v>
      </c>
      <c r="AE43" s="1"/>
    </row>
    <row r="44" spans="1:31" ht="15" customHeight="1" outlineLevel="1">
      <c r="A44" s="43"/>
      <c r="B44" s="33"/>
      <c r="C44" s="28"/>
      <c r="D44" s="57" t="s">
        <v>60</v>
      </c>
      <c r="E44" s="24"/>
      <c r="F44" s="8">
        <f>AVERAGE(H44,K44,N44,Q44,T44,W44,Z44,AC44)</f>
        <v>12.487499999999999</v>
      </c>
      <c r="G44" s="24"/>
      <c r="H44" s="17">
        <f>(I44-1)*33.3</f>
        <v>33.299999999999997</v>
      </c>
      <c r="I44" s="84">
        <v>2</v>
      </c>
      <c r="J44" s="24"/>
      <c r="K44" s="17">
        <f>(L44-1)*33.3</f>
        <v>-33.299999999999997</v>
      </c>
      <c r="L44" s="14"/>
      <c r="M44" s="24"/>
      <c r="N44" s="17">
        <f t="shared" si="15"/>
        <v>33.299999999999997</v>
      </c>
      <c r="O44" s="14">
        <v>2</v>
      </c>
      <c r="P44" s="24"/>
      <c r="Q44" s="17">
        <f t="shared" si="16"/>
        <v>0</v>
      </c>
      <c r="R44" s="14">
        <v>1</v>
      </c>
      <c r="S44" s="24"/>
      <c r="T44" s="17">
        <f>(U44-1)*33.3</f>
        <v>-33.299999999999997</v>
      </c>
      <c r="U44" s="14"/>
      <c r="V44" s="24"/>
      <c r="W44" s="17">
        <f>(X44-1)*33.3</f>
        <v>66.599999999999994</v>
      </c>
      <c r="X44" s="14">
        <v>3</v>
      </c>
      <c r="Y44" s="24"/>
      <c r="Z44" s="17">
        <f>(AA44-1)*33.3</f>
        <v>33.299999999999997</v>
      </c>
      <c r="AA44" s="14">
        <v>2</v>
      </c>
      <c r="AB44" s="24"/>
      <c r="AC44" s="17">
        <f>(AD44-1)*33.3</f>
        <v>0</v>
      </c>
      <c r="AD44" s="14">
        <v>1</v>
      </c>
      <c r="AE44" s="24"/>
    </row>
    <row r="45" spans="1:31" ht="15" customHeight="1" outlineLevel="1">
      <c r="A45" s="43"/>
      <c r="B45" s="33"/>
      <c r="C45" s="28"/>
      <c r="D45" s="52" t="s">
        <v>61</v>
      </c>
      <c r="E45" s="1"/>
      <c r="F45" s="8">
        <f>AVERAGE(H45,K45,N45,Q45,T45,W45,Z45,AC45)</f>
        <v>12.487499999999999</v>
      </c>
      <c r="G45" s="1"/>
      <c r="H45" s="13">
        <f>(I45-1)*33.3</f>
        <v>33.299999999999997</v>
      </c>
      <c r="I45" s="83">
        <v>2</v>
      </c>
      <c r="J45" s="1"/>
      <c r="K45" s="13">
        <f>(L45-1)*33.3</f>
        <v>-33.299999999999997</v>
      </c>
      <c r="L45" s="14"/>
      <c r="M45" s="1"/>
      <c r="N45" s="17">
        <f t="shared" si="15"/>
        <v>33.299999999999997</v>
      </c>
      <c r="O45" s="14">
        <v>2</v>
      </c>
      <c r="P45" s="1"/>
      <c r="Q45" s="17">
        <f t="shared" si="16"/>
        <v>33.299999999999997</v>
      </c>
      <c r="R45" s="14">
        <v>2</v>
      </c>
      <c r="S45" s="1"/>
      <c r="T45" s="17">
        <f>(U45-1)*33.3</f>
        <v>-33.299999999999997</v>
      </c>
      <c r="U45" s="14"/>
      <c r="V45" s="1"/>
      <c r="W45" s="17">
        <f>(X45-1)*33.3</f>
        <v>33.299999999999997</v>
      </c>
      <c r="X45" s="14">
        <v>2</v>
      </c>
      <c r="Y45" s="1"/>
      <c r="Z45" s="17">
        <f>(AA45-1)*33.3</f>
        <v>33.299999999999997</v>
      </c>
      <c r="AA45" s="14">
        <v>2</v>
      </c>
      <c r="AB45" s="1"/>
      <c r="AC45" s="13">
        <f>(AD45-1)*33.3</f>
        <v>0</v>
      </c>
      <c r="AD45" s="14">
        <v>1</v>
      </c>
      <c r="AE45" s="1"/>
    </row>
    <row r="46" spans="1:31" ht="15" customHeight="1">
      <c r="A46" s="43"/>
      <c r="B46" s="33"/>
      <c r="C46" s="51" t="s">
        <v>62</v>
      </c>
      <c r="D46" s="51"/>
      <c r="E46" s="1"/>
      <c r="F46" s="11">
        <f>AVERAGE(F47:F49)</f>
        <v>13.875</v>
      </c>
      <c r="G46" s="1"/>
      <c r="H46" s="11">
        <f>AVERAGE(H47:H49)</f>
        <v>44.4</v>
      </c>
      <c r="I46" s="85"/>
      <c r="J46" s="1"/>
      <c r="K46" s="11">
        <f>AVERAGE(K47:K49)</f>
        <v>-33.299999999999997</v>
      </c>
      <c r="L46" s="10"/>
      <c r="M46" s="1"/>
      <c r="N46" s="11">
        <f>IFERROR(AVERAGE(N47:N49),"")</f>
        <v>33.299999999999997</v>
      </c>
      <c r="O46" s="10"/>
      <c r="P46" s="1"/>
      <c r="Q46" s="11">
        <f>IFERROR(AVERAGE(Q47:Q49),"")</f>
        <v>11.1</v>
      </c>
      <c r="R46" s="10"/>
      <c r="S46" s="1"/>
      <c r="T46" s="11">
        <f>AVERAGE(T47:T49)</f>
        <v>-33.299999999999997</v>
      </c>
      <c r="U46" s="10"/>
      <c r="V46" s="1"/>
      <c r="W46" s="11">
        <f>AVERAGE(W47:W49)</f>
        <v>22.2</v>
      </c>
      <c r="X46" s="10"/>
      <c r="Y46" s="1"/>
      <c r="Z46" s="11">
        <f>AVERAGE(Z47:Z49)</f>
        <v>44.4</v>
      </c>
      <c r="AA46" s="10"/>
      <c r="AB46" s="1"/>
      <c r="AC46" s="11">
        <f>AVERAGE(AC47:AC49)</f>
        <v>22.2</v>
      </c>
      <c r="AD46" s="10"/>
      <c r="AE46" s="1"/>
    </row>
    <row r="47" spans="1:31" ht="15" customHeight="1" outlineLevel="1">
      <c r="A47" s="43"/>
      <c r="B47" s="33"/>
      <c r="C47" s="28"/>
      <c r="D47" s="52" t="s">
        <v>63</v>
      </c>
      <c r="E47" s="1"/>
      <c r="F47" s="8">
        <f>AVERAGE(H47,K47,N47,Q47,T47,W47,Z47,AC47)</f>
        <v>4.1624999999999996</v>
      </c>
      <c r="G47" s="1"/>
      <c r="H47" s="13">
        <f>(I47-1)*33.3</f>
        <v>33.299999999999997</v>
      </c>
      <c r="I47" s="83">
        <v>2</v>
      </c>
      <c r="J47" s="1"/>
      <c r="K47" s="13">
        <f>(L47-1)*33.3</f>
        <v>-33.299999999999997</v>
      </c>
      <c r="L47" s="14"/>
      <c r="M47" s="1"/>
      <c r="N47" s="17">
        <f t="shared" ref="N47:N49" si="17">IF(O47=0,"",(O47-1)*33.3)</f>
        <v>33.299999999999997</v>
      </c>
      <c r="O47" s="14">
        <v>2</v>
      </c>
      <c r="P47" s="1"/>
      <c r="Q47" s="17">
        <f t="shared" ref="Q47:Q49" si="18">IF(R47=0,"",(R47-1)*33.3)</f>
        <v>0</v>
      </c>
      <c r="R47" s="14">
        <v>1</v>
      </c>
      <c r="S47" s="1"/>
      <c r="T47" s="17">
        <f>(U47-1)*33.3</f>
        <v>-33.299999999999997</v>
      </c>
      <c r="U47" s="14"/>
      <c r="V47" s="1"/>
      <c r="W47" s="17">
        <f>(X47-1)*33.3</f>
        <v>0</v>
      </c>
      <c r="X47" s="14">
        <v>1</v>
      </c>
      <c r="Y47" s="1"/>
      <c r="Z47" s="17">
        <f>(AA47-1)*33.3</f>
        <v>33.299999999999997</v>
      </c>
      <c r="AA47" s="14">
        <v>2</v>
      </c>
      <c r="AB47" s="1"/>
      <c r="AC47" s="13">
        <f>(AD47-1)*33.3</f>
        <v>0</v>
      </c>
      <c r="AD47" s="14">
        <v>1</v>
      </c>
      <c r="AE47" s="1"/>
    </row>
    <row r="48" spans="1:31" ht="15" customHeight="1" outlineLevel="1">
      <c r="A48" s="43"/>
      <c r="B48" s="33"/>
      <c r="C48" s="28"/>
      <c r="D48" s="52" t="s">
        <v>64</v>
      </c>
      <c r="E48" s="1"/>
      <c r="F48" s="8">
        <f>AVERAGE(H48,K48,N48,Q48,T48,W48,Z48,AC48)</f>
        <v>16.649999999999999</v>
      </c>
      <c r="G48" s="1"/>
      <c r="H48" s="13">
        <f>(I48-1)*33.3</f>
        <v>33.299999999999997</v>
      </c>
      <c r="I48" s="83">
        <v>2</v>
      </c>
      <c r="J48" s="1"/>
      <c r="K48" s="13">
        <f>(L48-1)*33.3</f>
        <v>-33.299999999999997</v>
      </c>
      <c r="L48" s="14"/>
      <c r="M48" s="1"/>
      <c r="N48" s="17">
        <f t="shared" si="17"/>
        <v>33.299999999999997</v>
      </c>
      <c r="O48" s="14">
        <v>2</v>
      </c>
      <c r="P48" s="1"/>
      <c r="Q48" s="17">
        <f t="shared" si="18"/>
        <v>0</v>
      </c>
      <c r="R48" s="14">
        <v>1</v>
      </c>
      <c r="S48" s="1"/>
      <c r="T48" s="17">
        <f>(U48-1)*33.3</f>
        <v>-33.299999999999997</v>
      </c>
      <c r="U48" s="14"/>
      <c r="V48" s="1"/>
      <c r="W48" s="17">
        <f>(X48-1)*33.3</f>
        <v>33.299999999999997</v>
      </c>
      <c r="X48" s="14">
        <v>2</v>
      </c>
      <c r="Y48" s="1"/>
      <c r="Z48" s="17">
        <f>(AA48-1)*33.3</f>
        <v>66.599999999999994</v>
      </c>
      <c r="AA48" s="14">
        <v>3</v>
      </c>
      <c r="AB48" s="1"/>
      <c r="AC48" s="13">
        <f>(AD48-1)*33.3</f>
        <v>33.299999999999997</v>
      </c>
      <c r="AD48" s="14">
        <v>2</v>
      </c>
      <c r="AE48" s="1"/>
    </row>
    <row r="49" spans="1:31" ht="15" customHeight="1" outlineLevel="1">
      <c r="A49" s="43"/>
      <c r="B49" s="37"/>
      <c r="C49" s="38"/>
      <c r="D49" s="59" t="s">
        <v>65</v>
      </c>
      <c r="E49" s="18"/>
      <c r="F49" s="8">
        <f>AVERAGE(H49,K49,N49,Q49,T49,W49,Z49,AC49)</f>
        <v>20.8125</v>
      </c>
      <c r="G49" s="18"/>
      <c r="H49" s="25">
        <f>(I49-1)*33.3</f>
        <v>66.599999999999994</v>
      </c>
      <c r="I49" s="86">
        <v>3</v>
      </c>
      <c r="J49" s="18"/>
      <c r="K49" s="25">
        <f>(L49-1)*33.3</f>
        <v>-33.299999999999997</v>
      </c>
      <c r="L49" s="14"/>
      <c r="M49" s="18"/>
      <c r="N49" s="17">
        <f t="shared" si="17"/>
        <v>33.299999999999997</v>
      </c>
      <c r="O49" s="14">
        <v>2</v>
      </c>
      <c r="P49" s="18"/>
      <c r="Q49" s="17">
        <f t="shared" si="18"/>
        <v>33.299999999999997</v>
      </c>
      <c r="R49" s="14">
        <v>2</v>
      </c>
      <c r="S49" s="18"/>
      <c r="T49" s="17">
        <f>(U49-1)*33.3</f>
        <v>-33.299999999999997</v>
      </c>
      <c r="U49" s="14"/>
      <c r="V49" s="18"/>
      <c r="W49" s="17">
        <f>(X49-1)*33.3</f>
        <v>33.299999999999997</v>
      </c>
      <c r="X49" s="14">
        <v>2</v>
      </c>
      <c r="Y49" s="18"/>
      <c r="Z49" s="17">
        <f>(AA49-1)*33.3</f>
        <v>33.299999999999997</v>
      </c>
      <c r="AA49" s="14">
        <v>2</v>
      </c>
      <c r="AB49" s="18"/>
      <c r="AC49" s="25">
        <f>(AD49-1)*33.3</f>
        <v>33.299999999999997</v>
      </c>
      <c r="AD49" s="14">
        <v>2</v>
      </c>
      <c r="AE49" s="18"/>
    </row>
    <row r="50" spans="1:31" ht="15" customHeight="1">
      <c r="A50" s="43"/>
      <c r="B50" s="47" t="s">
        <v>66</v>
      </c>
      <c r="C50" s="32"/>
      <c r="D50" s="55"/>
      <c r="E50" s="45"/>
      <c r="F50" s="8">
        <f>AVERAGE(F52:F54,F56:F58,F60:F62)</f>
        <v>24.974999999999998</v>
      </c>
      <c r="G50" s="45"/>
      <c r="H50" s="8">
        <f>AVERAGE(H52:H54,H56:H58,H60:H62)</f>
        <v>48.1</v>
      </c>
      <c r="I50" s="7"/>
      <c r="J50" s="45"/>
      <c r="K50" s="8">
        <f>AVERAGE(K52:K54,K56:K58,K60:K62)</f>
        <v>25.900000000000002</v>
      </c>
      <c r="L50" s="7"/>
      <c r="M50" s="45"/>
      <c r="N50" s="8">
        <f>IFERROR(AVERAGE(N51,N55,N59),"")</f>
        <v>22.2</v>
      </c>
      <c r="O50" s="7"/>
      <c r="P50" s="45"/>
      <c r="Q50" s="8">
        <f>IFERROR(AVERAGE(Q51,Q55,Q59),"")</f>
        <v>11.1</v>
      </c>
      <c r="R50" s="7"/>
      <c r="S50" s="45"/>
      <c r="T50" s="8">
        <f>AVERAGE(T52:T54,T56:T58,T60:T62)</f>
        <v>25.900000000000002</v>
      </c>
      <c r="U50" s="7"/>
      <c r="V50" s="45"/>
      <c r="W50" s="8">
        <f>AVERAGE(W52:W54,W56:W58,W60:W62)</f>
        <v>25.900000000000002</v>
      </c>
      <c r="X50" s="7"/>
      <c r="Y50" s="45"/>
      <c r="Z50" s="8">
        <f>AVERAGE(Z52:Z54,Z56:Z58,Z60:Z62)</f>
        <v>25.9</v>
      </c>
      <c r="AA50" s="7"/>
      <c r="AB50" s="45"/>
      <c r="AC50" s="8">
        <f>AVERAGE(AC52:AC54,AC56:AC58,AC60:AC62)</f>
        <v>14.799999999999999</v>
      </c>
      <c r="AD50" s="7"/>
      <c r="AE50" s="45"/>
    </row>
    <row r="51" spans="1:31" ht="15" customHeight="1">
      <c r="A51" s="43"/>
      <c r="B51" s="33"/>
      <c r="C51" s="51" t="s">
        <v>67</v>
      </c>
      <c r="D51" s="51"/>
      <c r="E51" s="1"/>
      <c r="F51" s="11">
        <f>AVERAGE(F52:F54)</f>
        <v>29.137499999999999</v>
      </c>
      <c r="G51" s="1"/>
      <c r="H51" s="11">
        <f>AVERAGE(H52:H54)</f>
        <v>66.599999999999994</v>
      </c>
      <c r="I51" s="10"/>
      <c r="J51" s="1"/>
      <c r="K51" s="11">
        <f>AVERAGE(K52:K54)</f>
        <v>33.299999999999997</v>
      </c>
      <c r="L51" s="10"/>
      <c r="M51" s="1"/>
      <c r="N51" s="11">
        <f>IFERROR(AVERAGE(N52:N54),"")</f>
        <v>22.2</v>
      </c>
      <c r="O51" s="10"/>
      <c r="P51" s="1"/>
      <c r="Q51" s="11">
        <f>IFERROR(AVERAGE(Q52:Q54),"")</f>
        <v>22.2</v>
      </c>
      <c r="R51" s="10"/>
      <c r="S51" s="1"/>
      <c r="T51" s="11">
        <f>AVERAGE(T52:T54)</f>
        <v>33.299999999999997</v>
      </c>
      <c r="U51" s="10"/>
      <c r="V51" s="1"/>
      <c r="W51" s="11">
        <f>AVERAGE(W52:W54)</f>
        <v>11.1</v>
      </c>
      <c r="X51" s="10"/>
      <c r="Y51" s="1"/>
      <c r="Z51" s="11">
        <f>AVERAGE(Z52:Z54)</f>
        <v>33.299999999999997</v>
      </c>
      <c r="AA51" s="10"/>
      <c r="AB51" s="1"/>
      <c r="AC51" s="11">
        <f>AVERAGE(AC52:AC54)</f>
        <v>11.1</v>
      </c>
      <c r="AD51" s="10"/>
      <c r="AE51" s="1"/>
    </row>
    <row r="52" spans="1:31" ht="15" customHeight="1" outlineLevel="1">
      <c r="A52" s="43"/>
      <c r="B52" s="33"/>
      <c r="C52" s="28"/>
      <c r="D52" s="52" t="s">
        <v>68</v>
      </c>
      <c r="E52" s="1"/>
      <c r="F52" s="8">
        <f>AVERAGE(H52,K52,N52,Q52,T52,W52,Z52,AC52)</f>
        <v>41.625</v>
      </c>
      <c r="G52" s="1"/>
      <c r="H52" s="13">
        <f>(I52-1)*33.3</f>
        <v>66.599999999999994</v>
      </c>
      <c r="I52" s="14">
        <v>3</v>
      </c>
      <c r="J52" s="1"/>
      <c r="K52" s="13">
        <f>(L52-1)*33.3</f>
        <v>33.299999999999997</v>
      </c>
      <c r="L52" s="14">
        <v>2</v>
      </c>
      <c r="M52" s="1"/>
      <c r="N52" s="17">
        <f t="shared" ref="N52:N54" si="19">IF(O52=0,"",(O52-1)*33.3)</f>
        <v>33.299999999999997</v>
      </c>
      <c r="O52" s="14">
        <f>INDEX(Maritime!$G:$G,MATCH($D52,Maritime!$D:$D,0))</f>
        <v>2</v>
      </c>
      <c r="P52" s="1"/>
      <c r="Q52" s="17">
        <f t="shared" ref="Q52:Q54" si="20">IF(R52=0,"",(R52-1)*33.3)</f>
        <v>33.299999999999997</v>
      </c>
      <c r="R52" s="14">
        <f>INDEX(Aviation!$G:$G,MATCH($D52,Aviation!$D:$D,0))</f>
        <v>2</v>
      </c>
      <c r="S52" s="1"/>
      <c r="T52" s="17">
        <f>(U52-1)*33.3</f>
        <v>66.599999999999994</v>
      </c>
      <c r="U52" s="14">
        <v>3</v>
      </c>
      <c r="V52" s="1"/>
      <c r="W52" s="17">
        <f>(X52-1)*33.3</f>
        <v>33.299999999999997</v>
      </c>
      <c r="X52" s="14">
        <v>2</v>
      </c>
      <c r="Y52" s="1"/>
      <c r="Z52" s="17">
        <f>(AA52-1)*33.3</f>
        <v>33.299999999999997</v>
      </c>
      <c r="AA52" s="14">
        <v>2</v>
      </c>
      <c r="AB52" s="1"/>
      <c r="AC52" s="13">
        <f>(AD52-1)*33.3</f>
        <v>33.299999999999997</v>
      </c>
      <c r="AD52" s="14">
        <v>2</v>
      </c>
      <c r="AE52" s="1"/>
    </row>
    <row r="53" spans="1:31" ht="15" customHeight="1" outlineLevel="1">
      <c r="A53" s="43"/>
      <c r="B53" s="33"/>
      <c r="C53" s="28"/>
      <c r="D53" s="57" t="s">
        <v>69</v>
      </c>
      <c r="E53" s="1"/>
      <c r="F53" s="8">
        <f>AVERAGE(H53,K53,N53,Q53,T53,W53,Z53,AC53)</f>
        <v>20.8125</v>
      </c>
      <c r="G53" s="1"/>
      <c r="H53" s="17">
        <f>(I53-1)*33.3</f>
        <v>66.599999999999994</v>
      </c>
      <c r="I53" s="14">
        <v>3</v>
      </c>
      <c r="J53" s="1"/>
      <c r="K53" s="17">
        <f>(L53-1)*33.3</f>
        <v>66.599999999999994</v>
      </c>
      <c r="L53" s="14">
        <v>3</v>
      </c>
      <c r="M53" s="1"/>
      <c r="N53" s="17">
        <f t="shared" si="19"/>
        <v>0</v>
      </c>
      <c r="O53" s="14">
        <f>INDEX(Maritime!$G:$G,MATCH($D53,Maritime!$D:$D,0))</f>
        <v>1</v>
      </c>
      <c r="P53" s="1"/>
      <c r="Q53" s="17">
        <f t="shared" si="20"/>
        <v>0</v>
      </c>
      <c r="R53" s="14">
        <f>INDEX(Aviation!$G:$G,MATCH($D53,Aviation!$D:$D,0))</f>
        <v>1</v>
      </c>
      <c r="S53" s="1"/>
      <c r="T53" s="17">
        <f>(U53-1)*33.3</f>
        <v>0</v>
      </c>
      <c r="U53" s="14">
        <v>1</v>
      </c>
      <c r="V53" s="1"/>
      <c r="W53" s="17">
        <f>(X53-1)*33.3</f>
        <v>0</v>
      </c>
      <c r="X53" s="14">
        <v>1</v>
      </c>
      <c r="Y53" s="1"/>
      <c r="Z53" s="17">
        <f>(AA53-1)*33.3</f>
        <v>33.299999999999997</v>
      </c>
      <c r="AA53" s="14">
        <v>2</v>
      </c>
      <c r="AB53" s="1"/>
      <c r="AC53" s="17">
        <f>(AD53-1)*33.3</f>
        <v>0</v>
      </c>
      <c r="AD53" s="14">
        <v>1</v>
      </c>
      <c r="AE53" s="1"/>
    </row>
    <row r="54" spans="1:31" ht="15" customHeight="1" outlineLevel="1">
      <c r="A54" s="43"/>
      <c r="B54" s="33"/>
      <c r="C54" s="28"/>
      <c r="D54" s="52" t="s">
        <v>70</v>
      </c>
      <c r="E54" s="1"/>
      <c r="F54" s="8">
        <f>AVERAGE(H54,K54,N54,Q54,T54,W54,Z54,AC54)</f>
        <v>24.975000000000001</v>
      </c>
      <c r="G54" s="1"/>
      <c r="H54" s="13">
        <f>(I54-1)*33.3</f>
        <v>66.599999999999994</v>
      </c>
      <c r="I54" s="14">
        <v>3</v>
      </c>
      <c r="J54" s="1"/>
      <c r="K54" s="13">
        <f>(L54-1)*33.3</f>
        <v>0</v>
      </c>
      <c r="L54" s="14">
        <v>1</v>
      </c>
      <c r="M54" s="1"/>
      <c r="N54" s="17">
        <f t="shared" si="19"/>
        <v>33.299999999999997</v>
      </c>
      <c r="O54" s="14">
        <f>INDEX(Maritime!$G:$G,MATCH($D54,Maritime!$D:$D,0))</f>
        <v>2</v>
      </c>
      <c r="P54" s="1"/>
      <c r="Q54" s="17">
        <f t="shared" si="20"/>
        <v>33.299999999999997</v>
      </c>
      <c r="R54" s="14">
        <f>INDEX(Aviation!$G:$G,MATCH($D54,Aviation!$D:$D,0))</f>
        <v>2</v>
      </c>
      <c r="S54" s="1"/>
      <c r="T54" s="17">
        <f>(U54-1)*33.3</f>
        <v>33.299999999999997</v>
      </c>
      <c r="U54" s="14">
        <v>2</v>
      </c>
      <c r="V54" s="1"/>
      <c r="W54" s="17">
        <f>(X54-1)*33.3</f>
        <v>0</v>
      </c>
      <c r="X54" s="14">
        <v>1</v>
      </c>
      <c r="Y54" s="1"/>
      <c r="Z54" s="17">
        <f>(AA54-1)*33.3</f>
        <v>33.299999999999997</v>
      </c>
      <c r="AA54" s="14">
        <v>2</v>
      </c>
      <c r="AB54" s="1"/>
      <c r="AC54" s="13">
        <f>(AD54-1)*33.3</f>
        <v>0</v>
      </c>
      <c r="AD54" s="14">
        <v>1</v>
      </c>
      <c r="AE54" s="1"/>
    </row>
    <row r="55" spans="1:31" ht="15" customHeight="1">
      <c r="A55" s="43"/>
      <c r="B55" s="33"/>
      <c r="C55" s="34" t="s">
        <v>71</v>
      </c>
      <c r="D55" s="51"/>
      <c r="E55" s="1"/>
      <c r="F55" s="11">
        <f>AVERAGE(F56:F58)</f>
        <v>22.2</v>
      </c>
      <c r="G55" s="1"/>
      <c r="H55" s="11">
        <f>AVERAGE(H56:H58)</f>
        <v>44.4</v>
      </c>
      <c r="I55" s="10"/>
      <c r="J55" s="1"/>
      <c r="K55" s="11">
        <f>AVERAGE(K56:K58)</f>
        <v>22.2</v>
      </c>
      <c r="L55" s="10"/>
      <c r="M55" s="1"/>
      <c r="N55" s="11">
        <f>IFERROR(AVERAGE(N56:N58),"")</f>
        <v>33.299999999999997</v>
      </c>
      <c r="O55" s="10"/>
      <c r="P55" s="1"/>
      <c r="Q55" s="11">
        <f>IFERROR(AVERAGE(Q56:Q58),"")</f>
        <v>11.1</v>
      </c>
      <c r="R55" s="10"/>
      <c r="S55" s="1"/>
      <c r="T55" s="11">
        <f>AVERAGE(T56:T58)</f>
        <v>11.1</v>
      </c>
      <c r="U55" s="10"/>
      <c r="V55" s="1"/>
      <c r="W55" s="11">
        <f>AVERAGE(W56:W58)</f>
        <v>33.299999999999997</v>
      </c>
      <c r="X55" s="10"/>
      <c r="Y55" s="1"/>
      <c r="Z55" s="11">
        <f>AVERAGE(Z56:Z58)</f>
        <v>11.1</v>
      </c>
      <c r="AA55" s="10"/>
      <c r="AB55" s="1"/>
      <c r="AC55" s="11">
        <f>AVERAGE(AC56:AC58)</f>
        <v>11.1</v>
      </c>
      <c r="AD55" s="10"/>
      <c r="AE55" s="1"/>
    </row>
    <row r="56" spans="1:31" ht="15" customHeight="1" outlineLevel="1">
      <c r="A56" s="43"/>
      <c r="B56" s="33"/>
      <c r="C56" s="28"/>
      <c r="D56" s="52" t="s">
        <v>72</v>
      </c>
      <c r="E56" s="1"/>
      <c r="F56" s="8">
        <f>AVERAGE(H56,K56,N56,Q56,T56,W56,Z56,AC56)</f>
        <v>20.8125</v>
      </c>
      <c r="G56" s="1"/>
      <c r="H56" s="13">
        <f>(I56-1)*33.3</f>
        <v>33.299999999999997</v>
      </c>
      <c r="I56" s="14">
        <v>2</v>
      </c>
      <c r="J56" s="1"/>
      <c r="K56" s="13">
        <f>(L56-1)*33.3</f>
        <v>33.299999999999997</v>
      </c>
      <c r="L56" s="14">
        <v>2</v>
      </c>
      <c r="M56" s="1"/>
      <c r="N56" s="17">
        <f t="shared" ref="N56:N58" si="21">IF(O56=0,"",(O56-1)*33.3)</f>
        <v>33.299999999999997</v>
      </c>
      <c r="O56" s="14">
        <f>INDEX(Maritime!$G:$G,MATCH($D56,Maritime!$D:$D,0))</f>
        <v>2</v>
      </c>
      <c r="P56" s="1"/>
      <c r="Q56" s="17">
        <f t="shared" ref="Q56:Q58" si="22">IF(R56=0,"",(R56-1)*33.3)</f>
        <v>0</v>
      </c>
      <c r="R56" s="14">
        <f>INDEX(Aviation!$G:$G,MATCH($D56,Aviation!$D:$D,0))</f>
        <v>1</v>
      </c>
      <c r="S56" s="1"/>
      <c r="T56" s="17">
        <f>(U56-1)*33.3</f>
        <v>0</v>
      </c>
      <c r="U56" s="14">
        <v>1</v>
      </c>
      <c r="V56" s="1"/>
      <c r="W56" s="17">
        <f>(X56-1)*33.3</f>
        <v>33.299999999999997</v>
      </c>
      <c r="X56" s="14">
        <v>2</v>
      </c>
      <c r="Y56" s="1"/>
      <c r="Z56" s="17">
        <f>(AA56-1)*33.3</f>
        <v>0</v>
      </c>
      <c r="AA56" s="14">
        <v>1</v>
      </c>
      <c r="AB56" s="1"/>
      <c r="AC56" s="13">
        <f>(AD56-1)*33.3</f>
        <v>33.299999999999997</v>
      </c>
      <c r="AD56" s="14">
        <v>2</v>
      </c>
      <c r="AE56" s="1"/>
    </row>
    <row r="57" spans="1:31" ht="15" customHeight="1" outlineLevel="1">
      <c r="A57" s="43"/>
      <c r="B57" s="33"/>
      <c r="C57" s="28"/>
      <c r="D57" s="57" t="s">
        <v>73</v>
      </c>
      <c r="E57" s="1"/>
      <c r="F57" s="8">
        <f>AVERAGE(H57,K57,N57,Q57,T57,W57,Z57,AC57)</f>
        <v>24.975000000000001</v>
      </c>
      <c r="G57" s="1"/>
      <c r="H57" s="17">
        <f>(I57-1)*33.3</f>
        <v>33.299999999999997</v>
      </c>
      <c r="I57" s="14">
        <v>2</v>
      </c>
      <c r="J57" s="1"/>
      <c r="K57" s="17">
        <f>(L57-1)*33.3</f>
        <v>33.299999999999997</v>
      </c>
      <c r="L57" s="14">
        <v>2</v>
      </c>
      <c r="M57" s="1"/>
      <c r="N57" s="17">
        <f t="shared" si="21"/>
        <v>33.299999999999997</v>
      </c>
      <c r="O57" s="14">
        <f>INDEX(Maritime!$G:$G,MATCH($D57,Maritime!$D:$D,0))</f>
        <v>2</v>
      </c>
      <c r="P57" s="1"/>
      <c r="Q57" s="17">
        <f t="shared" si="22"/>
        <v>33.299999999999997</v>
      </c>
      <c r="R57" s="14">
        <f>INDEX(Aviation!$G:$G,MATCH($D57,Aviation!$D:$D,0))</f>
        <v>2</v>
      </c>
      <c r="S57" s="1"/>
      <c r="T57" s="17">
        <f>(U57-1)*33.3</f>
        <v>33.299999999999997</v>
      </c>
      <c r="U57" s="14">
        <v>2</v>
      </c>
      <c r="V57" s="1"/>
      <c r="W57" s="17">
        <f>(X57-1)*33.3</f>
        <v>33.299999999999997</v>
      </c>
      <c r="X57" s="14">
        <v>2</v>
      </c>
      <c r="Y57" s="1"/>
      <c r="Z57" s="17">
        <f>(AA57-1)*33.3</f>
        <v>0</v>
      </c>
      <c r="AA57" s="14">
        <v>1</v>
      </c>
      <c r="AB57" s="1"/>
      <c r="AC57" s="17">
        <f>(AD57-1)*33.3</f>
        <v>0</v>
      </c>
      <c r="AD57" s="14">
        <v>1</v>
      </c>
      <c r="AE57" s="1"/>
    </row>
    <row r="58" spans="1:31" ht="15" customHeight="1" outlineLevel="1">
      <c r="A58" s="43"/>
      <c r="B58" s="33"/>
      <c r="C58" s="28"/>
      <c r="D58" s="52" t="s">
        <v>74</v>
      </c>
      <c r="E58" s="1"/>
      <c r="F58" s="8">
        <f>AVERAGE(H58,K58,N58,Q58,T58,W58,Z58,AC58)</f>
        <v>20.8125</v>
      </c>
      <c r="G58" s="1"/>
      <c r="H58" s="13">
        <f>(I58-1)*33.3</f>
        <v>66.599999999999994</v>
      </c>
      <c r="I58" s="14">
        <v>3</v>
      </c>
      <c r="J58" s="1"/>
      <c r="K58" s="13">
        <f>(L58-1)*33.3</f>
        <v>0</v>
      </c>
      <c r="L58" s="14">
        <v>1</v>
      </c>
      <c r="M58" s="1"/>
      <c r="N58" s="17">
        <f t="shared" si="21"/>
        <v>33.299999999999997</v>
      </c>
      <c r="O58" s="14">
        <f>INDEX(Maritime!$G:$G,MATCH($D58,Maritime!$D:$D,0))</f>
        <v>2</v>
      </c>
      <c r="P58" s="1"/>
      <c r="Q58" s="17">
        <f t="shared" si="22"/>
        <v>0</v>
      </c>
      <c r="R58" s="14">
        <f>INDEX(Aviation!$G:$G,MATCH($D58,Aviation!$D:$D,0))</f>
        <v>1</v>
      </c>
      <c r="S58" s="1"/>
      <c r="T58" s="17">
        <f>(U58-1)*33.3</f>
        <v>0</v>
      </c>
      <c r="U58" s="14">
        <v>1</v>
      </c>
      <c r="V58" s="1"/>
      <c r="W58" s="17">
        <f>(X58-1)*33.3</f>
        <v>33.299999999999997</v>
      </c>
      <c r="X58" s="14">
        <v>2</v>
      </c>
      <c r="Y58" s="1"/>
      <c r="Z58" s="17">
        <f>(AA58-1)*33.3</f>
        <v>33.299999999999997</v>
      </c>
      <c r="AA58" s="14">
        <v>2</v>
      </c>
      <c r="AB58" s="1"/>
      <c r="AC58" s="13">
        <f>(AD58-1)*33.3</f>
        <v>0</v>
      </c>
      <c r="AD58" s="14">
        <v>1</v>
      </c>
      <c r="AE58" s="1"/>
    </row>
    <row r="59" spans="1:31" ht="15" customHeight="1">
      <c r="A59" s="43"/>
      <c r="B59" s="33"/>
      <c r="C59" s="34" t="s">
        <v>75</v>
      </c>
      <c r="D59" s="51"/>
      <c r="E59" s="1"/>
      <c r="F59" s="11">
        <f>AVERAGE(F60:F62)</f>
        <v>23.587499999999995</v>
      </c>
      <c r="G59" s="1"/>
      <c r="H59" s="11">
        <f>AVERAGE(H60:H62)</f>
        <v>33.299999999999997</v>
      </c>
      <c r="I59" s="10"/>
      <c r="J59" s="1"/>
      <c r="K59" s="11">
        <f>AVERAGE(K60:K62)</f>
        <v>22.2</v>
      </c>
      <c r="L59" s="10"/>
      <c r="M59" s="1"/>
      <c r="N59" s="11">
        <f>IFERROR(AVERAGE(N60:N62),"")</f>
        <v>11.1</v>
      </c>
      <c r="O59" s="10"/>
      <c r="P59" s="1"/>
      <c r="Q59" s="11">
        <f>IFERROR(AVERAGE(Q60:Q62),"")</f>
        <v>0</v>
      </c>
      <c r="R59" s="10"/>
      <c r="S59" s="1"/>
      <c r="T59" s="11">
        <f>AVERAGE(T60:T62)</f>
        <v>33.299999999999997</v>
      </c>
      <c r="U59" s="10"/>
      <c r="V59" s="1"/>
      <c r="W59" s="11">
        <f>AVERAGE(W60:W62)</f>
        <v>33.299999999999997</v>
      </c>
      <c r="X59" s="10"/>
      <c r="Y59" s="1"/>
      <c r="Z59" s="11">
        <f>AVERAGE(Z60:Z62)</f>
        <v>33.299999999999997</v>
      </c>
      <c r="AA59" s="10"/>
      <c r="AB59" s="1"/>
      <c r="AC59" s="11">
        <f>AVERAGE(AC60:AC62)</f>
        <v>22.2</v>
      </c>
      <c r="AD59" s="10"/>
      <c r="AE59" s="1"/>
    </row>
    <row r="60" spans="1:31" ht="15" customHeight="1" outlineLevel="1">
      <c r="A60" s="43"/>
      <c r="B60" s="33"/>
      <c r="C60" s="28"/>
      <c r="D60" s="52" t="s">
        <v>76</v>
      </c>
      <c r="E60" s="1"/>
      <c r="F60" s="8">
        <f>AVERAGE(H60,K60,N60,Q60,T60,W60,Z60,AC60)</f>
        <v>12.487499999999999</v>
      </c>
      <c r="G60" s="1"/>
      <c r="H60" s="13">
        <f>(I60-1)*33.3</f>
        <v>33.299999999999997</v>
      </c>
      <c r="I60" s="14">
        <v>2</v>
      </c>
      <c r="J60" s="1"/>
      <c r="K60" s="13">
        <f>(L60-1)*33.3</f>
        <v>0</v>
      </c>
      <c r="L60" s="14">
        <v>1</v>
      </c>
      <c r="M60" s="1"/>
      <c r="N60" s="17">
        <f t="shared" ref="N60:N62" si="23">IF(O60=0,"",(O60-1)*33.3)</f>
        <v>0</v>
      </c>
      <c r="O60" s="14">
        <f>INDEX(Maritime!$G:$G,MATCH($D60,Maritime!$D:$D,0))</f>
        <v>1</v>
      </c>
      <c r="P60" s="1"/>
      <c r="Q60" s="17">
        <f t="shared" ref="Q60:Q62" si="24">IF(R60=0,"",(R60-1)*33.3)</f>
        <v>0</v>
      </c>
      <c r="R60" s="14">
        <f>INDEX(Aviation!$G:$G,MATCH($D60,Aviation!$D:$D,0))</f>
        <v>1</v>
      </c>
      <c r="S60" s="1"/>
      <c r="T60" s="17">
        <f>(U60-1)*33.3</f>
        <v>33.299999999999997</v>
      </c>
      <c r="U60" s="14">
        <v>2</v>
      </c>
      <c r="V60" s="1"/>
      <c r="W60" s="17">
        <f>(X60-1)*33.3</f>
        <v>33.299999999999997</v>
      </c>
      <c r="X60" s="14">
        <v>2</v>
      </c>
      <c r="Y60" s="1"/>
      <c r="Z60" s="17">
        <f>(AA60-1)*33.3</f>
        <v>0</v>
      </c>
      <c r="AA60" s="14">
        <v>1</v>
      </c>
      <c r="AB60" s="1"/>
      <c r="AC60" s="13">
        <f>(AD60-1)*33.3</f>
        <v>0</v>
      </c>
      <c r="AD60" s="14">
        <v>1</v>
      </c>
      <c r="AE60" s="1"/>
    </row>
    <row r="61" spans="1:31" ht="15" customHeight="1" outlineLevel="1">
      <c r="A61" s="43"/>
      <c r="B61" s="33"/>
      <c r="C61" s="28"/>
      <c r="D61" s="57" t="s">
        <v>77</v>
      </c>
      <c r="E61" s="1"/>
      <c r="F61" s="8">
        <f>AVERAGE(H61,K61,N61,Q61,T61,W61,Z61,AC61)</f>
        <v>24.975000000000001</v>
      </c>
      <c r="G61" s="1"/>
      <c r="H61" s="17">
        <f>(I61-1)*33.3</f>
        <v>33.299999999999997</v>
      </c>
      <c r="I61" s="14">
        <v>2</v>
      </c>
      <c r="J61" s="1"/>
      <c r="K61" s="17">
        <f>(L61-1)*33.3</f>
        <v>33.299999999999997</v>
      </c>
      <c r="L61" s="14">
        <v>2</v>
      </c>
      <c r="M61" s="1"/>
      <c r="N61" s="17">
        <f t="shared" si="23"/>
        <v>0</v>
      </c>
      <c r="O61" s="14">
        <f>INDEX(Maritime!$G:$G,MATCH($D61,Maritime!$D:$D,0))</f>
        <v>1</v>
      </c>
      <c r="P61" s="1"/>
      <c r="Q61" s="17">
        <f t="shared" si="24"/>
        <v>0</v>
      </c>
      <c r="R61" s="14">
        <f>INDEX(Aviation!$G:$G,MATCH($D61,Aviation!$D:$D,0))</f>
        <v>1</v>
      </c>
      <c r="S61" s="1"/>
      <c r="T61" s="17">
        <f>(U61-1)*33.3</f>
        <v>33.299999999999997</v>
      </c>
      <c r="U61" s="14">
        <v>2</v>
      </c>
      <c r="V61" s="1"/>
      <c r="W61" s="17">
        <f>(X61-1)*33.3</f>
        <v>33.299999999999997</v>
      </c>
      <c r="X61" s="14">
        <v>2</v>
      </c>
      <c r="Y61" s="1"/>
      <c r="Z61" s="17">
        <f>(AA61-1)*33.3</f>
        <v>33.299999999999997</v>
      </c>
      <c r="AA61" s="14">
        <v>2</v>
      </c>
      <c r="AB61" s="1"/>
      <c r="AC61" s="17">
        <f>(AD61-1)*33.3</f>
        <v>33.299999999999997</v>
      </c>
      <c r="AD61" s="14">
        <v>2</v>
      </c>
      <c r="AE61" s="1"/>
    </row>
    <row r="62" spans="1:31" ht="15" customHeight="1" outlineLevel="1">
      <c r="A62" s="43"/>
      <c r="B62" s="37"/>
      <c r="C62" s="38"/>
      <c r="D62" s="58" t="s">
        <v>78</v>
      </c>
      <c r="E62" s="18"/>
      <c r="F62" s="8">
        <f>AVERAGE(H62,K62,N62,Q62,T62,W62,Z62,AC62)</f>
        <v>33.299999999999997</v>
      </c>
      <c r="G62" s="18"/>
      <c r="H62" s="19">
        <f>(I62-1)*33.3</f>
        <v>33.299999999999997</v>
      </c>
      <c r="I62" s="20">
        <v>2</v>
      </c>
      <c r="J62" s="18"/>
      <c r="K62" s="19">
        <f>(L62-1)*33.3</f>
        <v>33.299999999999997</v>
      </c>
      <c r="L62" s="14">
        <v>2</v>
      </c>
      <c r="M62" s="18"/>
      <c r="N62" s="17">
        <f t="shared" si="23"/>
        <v>33.299999999999997</v>
      </c>
      <c r="O62" s="14">
        <f>INDEX(Maritime!$G:$G,MATCH($D62,Maritime!$D:$D,0))</f>
        <v>2</v>
      </c>
      <c r="P62" s="18"/>
      <c r="Q62" s="17">
        <f t="shared" si="24"/>
        <v>0</v>
      </c>
      <c r="R62" s="14">
        <v>1</v>
      </c>
      <c r="S62" s="18"/>
      <c r="T62" s="17">
        <f>(U62-1)*33.3</f>
        <v>33.299999999999997</v>
      </c>
      <c r="U62" s="14">
        <v>2</v>
      </c>
      <c r="V62" s="18"/>
      <c r="W62" s="17">
        <f>(X62-1)*33.3</f>
        <v>33.299999999999997</v>
      </c>
      <c r="X62" s="14">
        <v>2</v>
      </c>
      <c r="Y62" s="18"/>
      <c r="Z62" s="17">
        <f>(AA62-1)*33.3</f>
        <v>66.599999999999994</v>
      </c>
      <c r="AA62" s="14">
        <v>3</v>
      </c>
      <c r="AB62" s="18"/>
      <c r="AC62" s="19">
        <f>(AD62-1)*33.3</f>
        <v>33.299999999999997</v>
      </c>
      <c r="AD62" s="14">
        <v>2</v>
      </c>
      <c r="AE62" s="18"/>
    </row>
    <row r="63" spans="1:31">
      <c r="A63" s="44"/>
      <c r="B63" s="43"/>
      <c r="C63" s="44"/>
      <c r="D63" s="44"/>
      <c r="F63" s="44"/>
      <c r="H63" s="44"/>
      <c r="I63" s="44"/>
      <c r="K63" s="44"/>
      <c r="L63" s="44"/>
      <c r="N63" s="44"/>
      <c r="O63" s="44"/>
      <c r="Q63" s="44"/>
      <c r="R63" s="44"/>
      <c r="T63" s="44"/>
      <c r="U63" s="44"/>
      <c r="W63" s="44"/>
      <c r="X63" s="44"/>
      <c r="Z63" s="44"/>
      <c r="AA63" s="44"/>
      <c r="AC63" s="44"/>
      <c r="AD63" s="44"/>
    </row>
    <row r="64" spans="1:31">
      <c r="A64" s="44"/>
      <c r="B64" s="43"/>
      <c r="C64" s="44"/>
      <c r="D64" s="44"/>
      <c r="F64" s="44"/>
      <c r="H64" s="44"/>
      <c r="I64" s="44"/>
      <c r="K64" s="44"/>
      <c r="L64" s="44"/>
      <c r="N64" s="44"/>
      <c r="O64" s="44"/>
      <c r="Q64" s="44"/>
      <c r="R64" s="44"/>
      <c r="T64" s="44"/>
      <c r="U64" s="44"/>
      <c r="W64" s="44"/>
      <c r="X64" s="44"/>
      <c r="Z64" s="44"/>
      <c r="AA64" s="44"/>
      <c r="AC64" s="44"/>
      <c r="AD64" s="44"/>
    </row>
    <row r="65" spans="1:1">
      <c r="A65" s="44"/>
    </row>
  </sheetData>
  <conditionalFormatting sqref="F7:F10 F13:F23 F25:F28 F30:F32 F34:F36 F38:F40 F42:F45 F47:F49 F52:F54 F56:F58 F60:F62">
    <cfRule type="colorScale" priority="1">
      <colorScale>
        <cfvo type="min"/>
        <cfvo type="percentile" val="50"/>
        <cfvo type="max"/>
        <color rgb="FFF8696B"/>
        <color rgb="FFFFEB84"/>
        <color rgb="FF63BE7B"/>
      </colorScale>
    </cfRule>
  </conditionalFormatting>
  <dataValidations count="1">
    <dataValidation type="list" allowBlank="1" showInputMessage="1" showErrorMessage="1" sqref="I52:I54 I7:I10 I21:I23 I17:I19 I13:I15 I47:I49 I42:I45 I38:I40 I34:I36 I30:I32 I26:I28 I60:I62 I56:I58 U52:U54 L60:L62 L17:L19 L7:L10 L13:L15 U17:U19 U7:U10 U13:U15 U60:U62 U21:U23 L21:L23 L56:L58 L52:L54 U42:U45 U56:U58 L42:L45 L38:L40 U38:U40 U47:U49 U34:U36 U30:U32 U26:U28 L47:L49 L34:L36 L30:L32 L26:L28 X52:X54 X17:X19 X7:X10 X13:X15 X60:X62 X21:X23 X42:X45 X56:X58 X38:X40 X47:X49 X34:X36 X30:X32 X26:X28 AA52:AA54 AA17:AA19 AA7:AA10 AA13:AA15 AA60:AA62 AA21:AA23 AA42:AA45 AA56:AA58 AA38:AA40 AA47:AA49 AA34:AA36 AA30:AA32 AA26:AA28 AD52:AD54 AD17:AD19 AD7:AD10 AD13:AD15 AD60:AD62 AD21:AD23 AD42:AD45 AD56:AD58 AD38:AD40 AD47:AD49 AD34:AD36 AD30:AD32 AD26:AD28" xr:uid="{823663AB-396D-4F0D-B565-3A7F1DC654D9}">
      <formula1>"1,2,3,4"</formula1>
    </dataValidation>
  </dataValidations>
  <pageMargins left="0.7" right="0.7" top="0.75" bottom="0.75" header="0.3" footer="0.3"/>
  <ignoredErrors>
    <ignoredError sqref="H49:H59 H16:H47 K16:M16 K20:M20 K17:K19 M17:M19 K24:M24 K21:K23 M21:M23 K50:K59 K25:K49 M25 M50 P16 P20 P17:P19 P24 P21:P23 P25:P49 P50:P59 S16:T16 S20:T20 S17:T19 S24:T24 S21:T23 S25:T49 S50:T59 M29 M26:M28 M33 M30:M32 M37 M34:M36 M41 M38:M40 M46 M42:M45 M47:M49 M55 M52:M54 M59 M56:M58 M51"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02BF7-5860-45F3-A8C5-40159491A6A8}">
  <dimension ref="A1:O64"/>
  <sheetViews>
    <sheetView zoomScale="90" zoomScaleNormal="90" workbookViewId="0">
      <selection activeCell="K49" sqref="K49"/>
    </sheetView>
  </sheetViews>
  <sheetFormatPr defaultRowHeight="14.45"/>
  <cols>
    <col min="1" max="1" width="12.5703125" style="26" customWidth="1"/>
    <col min="2" max="2" width="19.5703125" customWidth="1"/>
    <col min="3" max="3" width="50.5703125" bestFit="1" customWidth="1"/>
    <col min="4" max="4" width="8.5703125" style="105"/>
    <col min="6" max="6" width="36.5703125" bestFit="1" customWidth="1"/>
    <col min="9" max="9" width="36.5703125" style="96" bestFit="1" customWidth="1"/>
    <col min="12" max="12" width="31.5703125" style="26" customWidth="1"/>
    <col min="15" max="15" width="30.5703125" style="96" customWidth="1"/>
  </cols>
  <sheetData>
    <row r="1" spans="1:15" ht="15" thickBot="1">
      <c r="B1" s="26"/>
      <c r="D1" s="90"/>
      <c r="E1" s="91"/>
      <c r="F1" s="91" t="s">
        <v>81</v>
      </c>
      <c r="G1" s="91"/>
      <c r="H1" s="91"/>
      <c r="I1" s="92"/>
      <c r="J1" s="91"/>
      <c r="K1" s="91"/>
      <c r="L1" s="172" t="s">
        <v>82</v>
      </c>
      <c r="M1" s="91"/>
      <c r="N1" s="91"/>
      <c r="O1" s="92"/>
    </row>
    <row r="2" spans="1:15" ht="18.95" thickBot="1">
      <c r="A2" s="50" t="s">
        <v>0</v>
      </c>
      <c r="B2" s="27"/>
      <c r="C2" s="53"/>
      <c r="D2" s="93" t="s">
        <v>3</v>
      </c>
      <c r="E2" s="87"/>
      <c r="F2" s="87" t="s">
        <v>83</v>
      </c>
      <c r="G2" s="88" t="s">
        <v>6</v>
      </c>
      <c r="H2" s="88"/>
      <c r="I2" s="94" t="s">
        <v>83</v>
      </c>
      <c r="J2" s="87" t="s">
        <v>3</v>
      </c>
      <c r="K2" s="87"/>
      <c r="L2" s="173" t="s">
        <v>83</v>
      </c>
      <c r="M2" s="88" t="s">
        <v>6</v>
      </c>
      <c r="N2" s="88"/>
      <c r="O2" s="94" t="s">
        <v>83</v>
      </c>
    </row>
    <row r="3" spans="1:15">
      <c r="A3" s="28"/>
      <c r="B3" s="28"/>
      <c r="C3" s="46"/>
      <c r="D3" s="95" t="s">
        <v>80</v>
      </c>
      <c r="E3" s="2"/>
      <c r="F3" s="106"/>
      <c r="G3" s="1" t="s">
        <v>80</v>
      </c>
      <c r="H3" s="2"/>
      <c r="J3" s="1" t="s">
        <v>80</v>
      </c>
      <c r="K3" s="2"/>
      <c r="L3" s="174"/>
      <c r="M3" s="1" t="s">
        <v>80</v>
      </c>
      <c r="N3" s="2"/>
    </row>
    <row r="4" spans="1:15" hidden="1">
      <c r="A4" s="29" t="s">
        <v>16</v>
      </c>
      <c r="B4" s="29" t="s">
        <v>17</v>
      </c>
      <c r="C4" s="60" t="s">
        <v>18</v>
      </c>
      <c r="D4" s="97">
        <f>AVERAGE(D7:D11,D14:D16,D18:D20,D22:D24,D27:D29,D31:D33,D35:D37,D39:D41,D43:D46,D48:D50,D53:D55,D57:D59,D61:D63,)</f>
        <v>24.861403508771929</v>
      </c>
      <c r="E4" s="30"/>
      <c r="F4" s="107"/>
      <c r="G4" s="42">
        <f>AVERAGE(G7:G11,G14:G16,G18:G20,G22:G24,G27:G29,G31:G33,G35:G37,G39:G41,G43:G46,G48:G50,G53:G55,G57:G59,G61:G63,)</f>
        <v>26.927005012531325</v>
      </c>
      <c r="H4" s="30"/>
      <c r="J4" s="42">
        <f>AVERAGE(J7:J11,J14:J16,J18:J20,J22:J24,J27:J29,J31:J33,J35:J37,J39:J41,J43:J46,J48:J50,J53:J55,J57:J59,J61:J63,)</f>
        <v>23.753837719298236</v>
      </c>
      <c r="K4" s="30"/>
      <c r="L4" s="107"/>
      <c r="M4" s="42">
        <f>AVERAGE(M7:M11,M14:M16,M18:M20,M22:M24,M27:M29,M31:M33,M35:M37,M39:M41,M43:M46,M48:M50,M53:M55,M57:M59,M61:M63,)</f>
        <v>28.298856516290716</v>
      </c>
      <c r="N4" s="30"/>
    </row>
    <row r="5" spans="1:15" hidden="1">
      <c r="A5" s="31" t="s">
        <v>19</v>
      </c>
      <c r="B5" s="32"/>
      <c r="C5" s="55"/>
      <c r="D5" s="98">
        <f>D6</f>
        <v>16.649999999999999</v>
      </c>
      <c r="E5" s="7"/>
      <c r="F5" s="108"/>
      <c r="G5" s="8">
        <f>G6</f>
        <v>24.974999999999998</v>
      </c>
      <c r="H5" s="7"/>
      <c r="J5" s="8">
        <f>J6</f>
        <v>16.649999999999999</v>
      </c>
      <c r="K5" s="7"/>
      <c r="L5" s="175"/>
      <c r="M5" s="8">
        <f>M6</f>
        <v>24.974999999999998</v>
      </c>
      <c r="N5" s="7"/>
    </row>
    <row r="6" spans="1:15" hidden="1">
      <c r="A6" s="33"/>
      <c r="B6" s="34" t="s">
        <v>20</v>
      </c>
      <c r="C6" s="51"/>
      <c r="D6" s="99">
        <f>AVERAGE(D7:D10)</f>
        <v>16.649999999999999</v>
      </c>
      <c r="E6" s="10"/>
      <c r="F6" s="109"/>
      <c r="G6" s="11">
        <f>AVERAGE(G7:G10)</f>
        <v>24.974999999999998</v>
      </c>
      <c r="H6" s="10"/>
      <c r="J6" s="11">
        <f>AVERAGE(J7:J10)</f>
        <v>16.649999999999999</v>
      </c>
      <c r="K6" s="10"/>
      <c r="L6" s="176"/>
      <c r="M6" s="11">
        <f>AVERAGE(M7:M10)</f>
        <v>24.974999999999998</v>
      </c>
      <c r="N6" s="10"/>
    </row>
    <row r="7" spans="1:15" hidden="1">
      <c r="A7" s="33"/>
      <c r="B7" s="28"/>
      <c r="C7" s="48" t="s">
        <v>21</v>
      </c>
      <c r="D7" s="100">
        <f>(E7-1)*33.3</f>
        <v>33.299999999999997</v>
      </c>
      <c r="E7" s="89">
        <v>2</v>
      </c>
      <c r="F7" s="110"/>
      <c r="G7" s="13">
        <f>(H7-1)*33.3</f>
        <v>33.299999999999997</v>
      </c>
      <c r="H7" s="89">
        <v>2</v>
      </c>
      <c r="J7" s="13">
        <f>(K7-1)*33.3</f>
        <v>33.299999999999997</v>
      </c>
      <c r="K7" s="89">
        <v>2</v>
      </c>
      <c r="L7" s="110"/>
      <c r="M7" s="13">
        <f>(N7-1)*33.3</f>
        <v>33.299999999999997</v>
      </c>
      <c r="N7" s="89">
        <v>2</v>
      </c>
    </row>
    <row r="8" spans="1:15" hidden="1">
      <c r="A8" s="33"/>
      <c r="B8" s="28"/>
      <c r="C8" s="56" t="s">
        <v>22</v>
      </c>
      <c r="D8" s="101">
        <f>(E8-1)*33.3</f>
        <v>0</v>
      </c>
      <c r="E8" s="89">
        <v>1</v>
      </c>
      <c r="F8" s="110"/>
      <c r="G8" s="17">
        <f>(H8-1)*33.3</f>
        <v>33.299999999999997</v>
      </c>
      <c r="H8" s="89">
        <v>2</v>
      </c>
      <c r="J8" s="17">
        <f>(K8-1)*33.3</f>
        <v>0</v>
      </c>
      <c r="K8" s="89">
        <v>1</v>
      </c>
      <c r="L8" s="110"/>
      <c r="M8" s="17">
        <f>(N8-1)*33.3</f>
        <v>33.299999999999997</v>
      </c>
      <c r="N8" s="89">
        <v>2</v>
      </c>
    </row>
    <row r="9" spans="1:15" hidden="1">
      <c r="A9" s="33"/>
      <c r="B9" s="28"/>
      <c r="C9" s="57" t="s">
        <v>23</v>
      </c>
      <c r="D9" s="101">
        <f>(E9-1)*33.3</f>
        <v>33.299999999999997</v>
      </c>
      <c r="E9" s="89">
        <v>2</v>
      </c>
      <c r="F9" s="110"/>
      <c r="G9" s="17">
        <f>(H9-1)*33.3</f>
        <v>0</v>
      </c>
      <c r="H9" s="89">
        <v>1</v>
      </c>
      <c r="J9" s="17">
        <f>(K9-1)*33.3</f>
        <v>33.299999999999997</v>
      </c>
      <c r="K9" s="89">
        <v>2</v>
      </c>
      <c r="L9" s="110"/>
      <c r="M9" s="17">
        <f>(N9-1)*33.3</f>
        <v>0</v>
      </c>
      <c r="N9" s="89">
        <v>1</v>
      </c>
    </row>
    <row r="10" spans="1:15" hidden="1">
      <c r="A10" s="37"/>
      <c r="B10" s="38"/>
      <c r="C10" s="58" t="s">
        <v>24</v>
      </c>
      <c r="D10" s="102">
        <f>(E10-1)*33.3</f>
        <v>0</v>
      </c>
      <c r="E10" s="89">
        <v>1</v>
      </c>
      <c r="F10" s="110"/>
      <c r="G10" s="19">
        <f>(H10-1)*33.3</f>
        <v>33.299999999999997</v>
      </c>
      <c r="H10" s="89">
        <v>2</v>
      </c>
      <c r="J10" s="19">
        <f>(K10-1)*33.3</f>
        <v>0</v>
      </c>
      <c r="K10" s="89">
        <v>1</v>
      </c>
      <c r="L10" s="110"/>
      <c r="M10" s="19">
        <f>(N10-1)*33.3</f>
        <v>33.299999999999997</v>
      </c>
      <c r="N10" s="89">
        <v>2</v>
      </c>
    </row>
    <row r="11" spans="1:15" hidden="1">
      <c r="A11" s="47" t="s">
        <v>26</v>
      </c>
      <c r="B11" s="32"/>
      <c r="C11" s="55"/>
      <c r="D11" s="98">
        <f>AVERAGE(D13:D15,D17:D19,D21:D22)</f>
        <v>27.457894736842107</v>
      </c>
      <c r="E11" s="7"/>
      <c r="F11" s="108"/>
      <c r="G11" s="8">
        <f>AVERAGE(G13:G15,G17:G19,G21:G22)</f>
        <v>31.693421052631578</v>
      </c>
      <c r="H11" s="7"/>
      <c r="J11" s="8">
        <f>AVERAGE(J13:J15,J17:J19,J21:J22)</f>
        <v>27.38486842105263</v>
      </c>
      <c r="K11" s="7"/>
      <c r="L11" s="175"/>
      <c r="M11" s="8">
        <f>AVERAGE(M13:M15,M17:M19,M21:M22)</f>
        <v>31.766447368421055</v>
      </c>
      <c r="N11" s="7"/>
    </row>
    <row r="12" spans="1:15" hidden="1">
      <c r="A12" s="33"/>
      <c r="B12" s="34" t="s">
        <v>28</v>
      </c>
      <c r="C12" s="51"/>
      <c r="D12" s="99">
        <f>AVERAGE(D14:D16,D18:D20,D22:D24)</f>
        <v>26.841228070175436</v>
      </c>
      <c r="E12" s="10"/>
      <c r="F12" s="109"/>
      <c r="G12" s="11">
        <f>AVERAGE(G14:G16,G18:G20,G22:G24)</f>
        <v>29.535087719298247</v>
      </c>
      <c r="H12" s="10"/>
      <c r="J12" s="11">
        <f>AVERAGE(J14:J16,J18:J20,J22:J24)</f>
        <v>26.614035087719298</v>
      </c>
      <c r="K12" s="10"/>
      <c r="L12" s="176"/>
      <c r="M12" s="11">
        <f>AVERAGE(M14:M16,M18:M20,M22:M24)</f>
        <v>29.762280701754385</v>
      </c>
      <c r="N12" s="10"/>
    </row>
    <row r="13" spans="1:15" hidden="1">
      <c r="A13" s="33"/>
      <c r="B13" s="28"/>
      <c r="C13" s="52" t="s">
        <v>29</v>
      </c>
      <c r="D13" s="100">
        <f>(E13-1)*33.3</f>
        <v>33.299999999999997</v>
      </c>
      <c r="E13" s="89">
        <v>2</v>
      </c>
      <c r="F13" s="110"/>
      <c r="G13" s="17">
        <f>(H13-1)*33.3</f>
        <v>0</v>
      </c>
      <c r="H13" s="89">
        <v>1</v>
      </c>
      <c r="J13" s="13">
        <f>(K13-1)*33.3</f>
        <v>33.299999999999997</v>
      </c>
      <c r="K13" s="89">
        <v>2</v>
      </c>
      <c r="L13" s="110"/>
      <c r="M13" s="17">
        <f>(N13-1)*33.3</f>
        <v>0</v>
      </c>
      <c r="N13" s="89">
        <v>1</v>
      </c>
    </row>
    <row r="14" spans="1:15" hidden="1">
      <c r="A14" s="33"/>
      <c r="B14" s="28"/>
      <c r="C14" s="57" t="s">
        <v>31</v>
      </c>
      <c r="D14" s="101">
        <f>(E14-1)*33.3</f>
        <v>33.299999999999997</v>
      </c>
      <c r="E14" s="89">
        <v>2</v>
      </c>
      <c r="F14" s="110"/>
      <c r="G14" s="17">
        <f>(H14-1)*33.3</f>
        <v>33.299999999999997</v>
      </c>
      <c r="H14" s="89">
        <v>2</v>
      </c>
      <c r="J14" s="17">
        <f>(K14-1)*33.3</f>
        <v>33.299999999999997</v>
      </c>
      <c r="K14" s="89">
        <v>2</v>
      </c>
      <c r="L14" s="110"/>
      <c r="M14" s="17">
        <f>(N14-1)*33.3</f>
        <v>33.299999999999997</v>
      </c>
      <c r="N14" s="89">
        <v>2</v>
      </c>
    </row>
    <row r="15" spans="1:15" hidden="1">
      <c r="A15" s="33"/>
      <c r="B15" s="28"/>
      <c r="C15" s="52" t="s">
        <v>32</v>
      </c>
      <c r="D15" s="100">
        <f>(E15-1)*33.3</f>
        <v>33.299999999999997</v>
      </c>
      <c r="E15" s="89">
        <v>2</v>
      </c>
      <c r="F15" s="110"/>
      <c r="G15" s="17">
        <f>(H15-1)*33.3</f>
        <v>33.299999999999997</v>
      </c>
      <c r="H15" s="89">
        <v>2</v>
      </c>
      <c r="J15" s="13">
        <f>(K15-1)*33.3</f>
        <v>33.299999999999997</v>
      </c>
      <c r="K15" s="89">
        <v>2</v>
      </c>
      <c r="L15" s="110"/>
      <c r="M15" s="17">
        <f>(N15-1)*33.3</f>
        <v>33.299999999999997</v>
      </c>
      <c r="N15" s="89">
        <v>2</v>
      </c>
    </row>
    <row r="16" spans="1:15" hidden="1">
      <c r="A16" s="33"/>
      <c r="B16" s="34" t="s">
        <v>33</v>
      </c>
      <c r="C16" s="51"/>
      <c r="D16" s="99">
        <f>AVERAGE(D17:D19)</f>
        <v>22.2</v>
      </c>
      <c r="E16" s="10"/>
      <c r="F16" s="109"/>
      <c r="G16" s="11">
        <f>AVERAGE(G17:G19)</f>
        <v>44.4</v>
      </c>
      <c r="H16" s="10"/>
      <c r="J16" s="11">
        <f>AVERAGE(J17:J19)</f>
        <v>22.2</v>
      </c>
      <c r="K16" s="10"/>
      <c r="L16" s="176"/>
      <c r="M16" s="11">
        <f>AVERAGE(M17:M19)</f>
        <v>44.4</v>
      </c>
      <c r="N16" s="10"/>
    </row>
    <row r="17" spans="1:15" hidden="1">
      <c r="A17" s="33"/>
      <c r="B17" s="28"/>
      <c r="C17" s="52" t="s">
        <v>34</v>
      </c>
      <c r="D17" s="100">
        <f>(E17-1)*33.3</f>
        <v>0</v>
      </c>
      <c r="E17" s="89">
        <v>1</v>
      </c>
      <c r="F17" s="110"/>
      <c r="G17" s="17">
        <f>(H17-1)*33.3</f>
        <v>66.599999999999994</v>
      </c>
      <c r="H17" s="89">
        <v>3</v>
      </c>
      <c r="J17" s="13">
        <f>(K17-1)*33.3</f>
        <v>0</v>
      </c>
      <c r="K17" s="89">
        <v>1</v>
      </c>
      <c r="L17" s="110"/>
      <c r="M17" s="17">
        <f>(N17-1)*33.3</f>
        <v>66.599999999999994</v>
      </c>
      <c r="N17" s="89">
        <v>3</v>
      </c>
    </row>
    <row r="18" spans="1:15" hidden="1">
      <c r="A18" s="33"/>
      <c r="B18" s="28"/>
      <c r="C18" s="57" t="s">
        <v>35</v>
      </c>
      <c r="D18" s="101">
        <f>(E18-1)*33.3</f>
        <v>33.299999999999997</v>
      </c>
      <c r="E18" s="89">
        <v>2</v>
      </c>
      <c r="F18" s="110"/>
      <c r="G18" s="17">
        <f>(H18-1)*33.3</f>
        <v>33.299999999999997</v>
      </c>
      <c r="H18" s="89">
        <v>2</v>
      </c>
      <c r="J18" s="17">
        <f>(K18-1)*33.3</f>
        <v>33.299999999999997</v>
      </c>
      <c r="K18" s="89">
        <v>2</v>
      </c>
      <c r="L18" s="110"/>
      <c r="M18" s="17">
        <f>(N18-1)*33.3</f>
        <v>33.299999999999997</v>
      </c>
      <c r="N18" s="89">
        <v>2</v>
      </c>
    </row>
    <row r="19" spans="1:15" hidden="1">
      <c r="A19" s="33"/>
      <c r="B19" s="28"/>
      <c r="C19" s="52" t="s">
        <v>36</v>
      </c>
      <c r="D19" s="100">
        <f>(E19-1)*33.3</f>
        <v>33.299999999999997</v>
      </c>
      <c r="E19" s="89">
        <v>2</v>
      </c>
      <c r="F19" s="110"/>
      <c r="G19" s="17">
        <f>(H19-1)*33.3</f>
        <v>33.299999999999997</v>
      </c>
      <c r="H19" s="89">
        <v>2</v>
      </c>
      <c r="J19" s="13">
        <f>(K19-1)*33.3</f>
        <v>33.299999999999997</v>
      </c>
      <c r="K19" s="89">
        <v>2</v>
      </c>
      <c r="L19" s="110"/>
      <c r="M19" s="17">
        <f>(N19-1)*33.3</f>
        <v>33.299999999999997</v>
      </c>
      <c r="N19" s="89">
        <v>2</v>
      </c>
    </row>
    <row r="20" spans="1:15" hidden="1">
      <c r="A20" s="33"/>
      <c r="B20" s="51" t="s">
        <v>37</v>
      </c>
      <c r="C20" s="51"/>
      <c r="D20" s="99">
        <f>AVERAGE(D21:D22)</f>
        <v>26.581578947368421</v>
      </c>
      <c r="E20" s="10"/>
      <c r="F20" s="109"/>
      <c r="G20" s="11">
        <f>AVERAGE(G21:G22)</f>
        <v>26.873684210526314</v>
      </c>
      <c r="H20" s="10"/>
      <c r="J20" s="11">
        <f>AVERAGE(J21:J22)</f>
        <v>26.289473684210527</v>
      </c>
      <c r="K20" s="10"/>
      <c r="L20" s="176"/>
      <c r="M20" s="11">
        <f>AVERAGE(M21:M22)</f>
        <v>27.165789473684207</v>
      </c>
      <c r="N20" s="10"/>
    </row>
    <row r="21" spans="1:15" hidden="1">
      <c r="A21" s="33"/>
      <c r="B21" s="28"/>
      <c r="C21" s="52" t="s">
        <v>38</v>
      </c>
      <c r="D21" s="100">
        <f>AVERAGE(D22:D24)</f>
        <v>19.86315789473684</v>
      </c>
      <c r="E21" s="89">
        <v>2</v>
      </c>
      <c r="F21" s="110"/>
      <c r="G21" s="17">
        <f>AVERAGE(G22:G24)</f>
        <v>20.44736842105263</v>
      </c>
      <c r="H21" s="89">
        <v>2</v>
      </c>
      <c r="J21" s="13">
        <f>AVERAGE(J22:J24)</f>
        <v>19.278947368421054</v>
      </c>
      <c r="K21" s="89">
        <v>2</v>
      </c>
      <c r="L21" s="110"/>
      <c r="M21" s="17">
        <f>AVERAGE(M22:M24)</f>
        <v>21.03157894736842</v>
      </c>
      <c r="N21" s="89">
        <v>2</v>
      </c>
    </row>
    <row r="22" spans="1:15" hidden="1">
      <c r="A22" s="33"/>
      <c r="B22" s="28"/>
      <c r="C22" s="57" t="s">
        <v>39</v>
      </c>
      <c r="D22" s="101">
        <f>(E22-1)*33.3</f>
        <v>33.299999999999997</v>
      </c>
      <c r="E22" s="89">
        <v>2</v>
      </c>
      <c r="F22" s="110"/>
      <c r="G22" s="17">
        <f>(H22-1)*33.3</f>
        <v>33.299999999999997</v>
      </c>
      <c r="H22" s="89">
        <v>2</v>
      </c>
      <c r="J22" s="17">
        <f>(K22-1)*33.3</f>
        <v>33.299999999999997</v>
      </c>
      <c r="K22" s="89">
        <v>2</v>
      </c>
      <c r="L22" s="110"/>
      <c r="M22" s="17">
        <f>(N22-1)*33.3</f>
        <v>33.299999999999997</v>
      </c>
      <c r="N22" s="89">
        <v>2</v>
      </c>
    </row>
    <row r="23" spans="1:15" hidden="1">
      <c r="A23" s="37"/>
      <c r="B23" s="38"/>
      <c r="C23" s="58" t="s">
        <v>40</v>
      </c>
      <c r="D23" s="102">
        <f>(E23-1)*33.3</f>
        <v>0</v>
      </c>
      <c r="E23" s="89">
        <v>1</v>
      </c>
      <c r="F23" s="110"/>
      <c r="G23" s="17">
        <f>(H23-1)*33.3</f>
        <v>0</v>
      </c>
      <c r="H23" s="89">
        <v>1</v>
      </c>
      <c r="J23" s="19">
        <f>(K23-1)*33.3</f>
        <v>0</v>
      </c>
      <c r="K23" s="89">
        <v>1</v>
      </c>
      <c r="L23" s="110"/>
      <c r="M23" s="17">
        <f>(N23-1)*33.3</f>
        <v>0</v>
      </c>
      <c r="N23" s="89">
        <v>1</v>
      </c>
    </row>
    <row r="24" spans="1:15">
      <c r="A24" s="26" t="s">
        <v>18</v>
      </c>
      <c r="D24" s="105">
        <f>AVERAGE(D26:D28,D30:D32,D34:D36,D38:D40,D42:D45,D47:D49)</f>
        <v>26.289473684210527</v>
      </c>
      <c r="G24">
        <f>AVERAGE(G26:G28,G30:G32,G34:G36,G38:G40,G42:G45,G47:G49)</f>
        <v>28.042105263157897</v>
      </c>
      <c r="J24">
        <f>AVERAGE(J26:J28,J30:J32,J34:J36,J38:J40,J42:J45,J47:J49)</f>
        <v>24.536842105263162</v>
      </c>
      <c r="M24">
        <f>AVERAGE(M26:M28,M30:M32,M34:M36,M38:M40,M42:M45,M47:M49)</f>
        <v>29.794736842105266</v>
      </c>
    </row>
    <row r="25" spans="1:15">
      <c r="A25" s="33"/>
      <c r="B25" s="51" t="s">
        <v>41</v>
      </c>
      <c r="C25" s="51"/>
      <c r="D25" s="99">
        <f>AVERAGE(D26:D28)</f>
        <v>22.2</v>
      </c>
      <c r="E25" s="10"/>
      <c r="G25" s="11">
        <f>AVERAGE(G26:G28)</f>
        <v>44.4</v>
      </c>
      <c r="H25" s="10"/>
      <c r="J25" s="11">
        <f>AVERAGE(J26:J28)</f>
        <v>22.2</v>
      </c>
      <c r="K25" s="10"/>
      <c r="L25" s="176"/>
      <c r="M25" s="11">
        <f>AVERAGE(M26:M28)</f>
        <v>33.299999999999997</v>
      </c>
      <c r="N25" s="10"/>
    </row>
    <row r="26" spans="1:15" ht="43.5">
      <c r="A26" s="33"/>
      <c r="B26" s="28"/>
      <c r="C26" s="52" t="s">
        <v>42</v>
      </c>
      <c r="D26" s="100">
        <f>(E26-1)*33.3</f>
        <v>33.299999999999997</v>
      </c>
      <c r="E26" s="89">
        <v>2</v>
      </c>
      <c r="F26" t="s">
        <v>84</v>
      </c>
      <c r="G26" s="17">
        <f>(H26-1)*33.3</f>
        <v>33.299999999999997</v>
      </c>
      <c r="H26" s="89">
        <v>2</v>
      </c>
      <c r="I26" s="170" t="s">
        <v>85</v>
      </c>
      <c r="J26" s="13">
        <f>(K26-1)*33.3</f>
        <v>33.299999999999997</v>
      </c>
      <c r="K26" s="89">
        <v>2</v>
      </c>
      <c r="L26" s="26" t="s">
        <v>86</v>
      </c>
      <c r="M26" s="17">
        <f>(N26-1)*33.3</f>
        <v>33.299999999999997</v>
      </c>
      <c r="N26" s="89">
        <v>2</v>
      </c>
      <c r="O26" s="96" t="s">
        <v>87</v>
      </c>
    </row>
    <row r="27" spans="1:15" ht="29.1">
      <c r="A27" s="33"/>
      <c r="B27" s="28"/>
      <c r="C27" s="57" t="s">
        <v>43</v>
      </c>
      <c r="D27" s="101">
        <f>(E27-1)*33.3</f>
        <v>33.299999999999997</v>
      </c>
      <c r="E27" s="89">
        <v>2</v>
      </c>
      <c r="F27" t="s">
        <v>88</v>
      </c>
      <c r="G27" s="17">
        <f>(H27-1)*33.3</f>
        <v>66.599999999999994</v>
      </c>
      <c r="H27" s="89">
        <v>3</v>
      </c>
      <c r="I27" s="170" t="s">
        <v>89</v>
      </c>
      <c r="J27" s="17">
        <f>(K27-1)*33.3</f>
        <v>33.299999999999997</v>
      </c>
      <c r="K27" s="89">
        <v>2</v>
      </c>
      <c r="M27" s="17">
        <f>(N27-1)*33.3</f>
        <v>66.599999999999994</v>
      </c>
      <c r="N27" s="89">
        <v>3</v>
      </c>
      <c r="O27" s="96" t="s">
        <v>90</v>
      </c>
    </row>
    <row r="28" spans="1:15" ht="57.95">
      <c r="A28" s="33"/>
      <c r="B28" s="28"/>
      <c r="C28" s="52" t="s">
        <v>44</v>
      </c>
      <c r="D28" s="100">
        <f>(E28-1)*33.3</f>
        <v>0</v>
      </c>
      <c r="E28" s="89">
        <v>1</v>
      </c>
      <c r="F28" s="26" t="s">
        <v>91</v>
      </c>
      <c r="G28" s="17">
        <f>(H28-1)*33.3</f>
        <v>33.299999999999997</v>
      </c>
      <c r="H28" s="89">
        <v>2</v>
      </c>
      <c r="I28" s="169" t="s">
        <v>92</v>
      </c>
      <c r="J28" s="13">
        <f>(K28-1)*33.3</f>
        <v>0</v>
      </c>
      <c r="K28" s="89">
        <v>1</v>
      </c>
      <c r="M28" s="17">
        <f>(N28-1)*33.3</f>
        <v>0</v>
      </c>
      <c r="N28" s="89">
        <v>1</v>
      </c>
      <c r="O28" s="96" t="s">
        <v>93</v>
      </c>
    </row>
    <row r="29" spans="1:15">
      <c r="A29" s="33"/>
      <c r="B29" s="34" t="s">
        <v>45</v>
      </c>
      <c r="C29" s="51"/>
      <c r="D29" s="99">
        <f>AVERAGE(D30:D32)</f>
        <v>44.4</v>
      </c>
      <c r="E29" s="10"/>
      <c r="G29" s="11">
        <f>AVERAGE(G30:G32)</f>
        <v>22.2</v>
      </c>
      <c r="H29" s="10"/>
      <c r="J29" s="11">
        <f>AVERAGE(J30:J32)</f>
        <v>44.4</v>
      </c>
      <c r="K29" s="10"/>
      <c r="M29" s="11">
        <f>AVERAGE(M30:M32)</f>
        <v>44.4</v>
      </c>
      <c r="N29" s="10"/>
    </row>
    <row r="30" spans="1:15" ht="43.5">
      <c r="A30" s="33"/>
      <c r="B30" s="28"/>
      <c r="C30" s="52" t="s">
        <v>46</v>
      </c>
      <c r="D30" s="100">
        <f>(E30-1)*33.3</f>
        <v>33.299999999999997</v>
      </c>
      <c r="E30" s="89">
        <v>2</v>
      </c>
      <c r="F30" s="26" t="s">
        <v>94</v>
      </c>
      <c r="G30" s="17">
        <f>(H30-1)*33.3</f>
        <v>33.299999999999997</v>
      </c>
      <c r="H30" s="89">
        <v>2</v>
      </c>
      <c r="I30" s="170" t="s">
        <v>85</v>
      </c>
      <c r="J30" s="13">
        <f>(K30-1)*33.3</f>
        <v>33.299999999999997</v>
      </c>
      <c r="K30" s="89">
        <v>2</v>
      </c>
      <c r="M30" s="17">
        <f>(N30-1)*33.3</f>
        <v>33.299999999999997</v>
      </c>
      <c r="N30" s="89">
        <v>2</v>
      </c>
      <c r="O30" s="96" t="s">
        <v>95</v>
      </c>
    </row>
    <row r="31" spans="1:15" ht="57.95">
      <c r="A31" s="33"/>
      <c r="B31" s="28"/>
      <c r="C31" s="57" t="s">
        <v>47</v>
      </c>
      <c r="D31" s="101">
        <f>(E31-1)*33.3</f>
        <v>66.599999999999994</v>
      </c>
      <c r="E31" s="89">
        <v>3</v>
      </c>
      <c r="F31" s="26" t="s">
        <v>96</v>
      </c>
      <c r="G31" s="17">
        <f>(H31-1)*33.3</f>
        <v>0</v>
      </c>
      <c r="H31" s="89">
        <v>1</v>
      </c>
      <c r="I31" s="169" t="s">
        <v>97</v>
      </c>
      <c r="J31" s="17">
        <f>(K31-1)*33.3</f>
        <v>66.599999999999994</v>
      </c>
      <c r="K31" s="89">
        <v>3</v>
      </c>
      <c r="L31" s="26" t="s">
        <v>98</v>
      </c>
      <c r="M31" s="17">
        <f>(N31-1)*33.3</f>
        <v>66.599999999999994</v>
      </c>
      <c r="N31" s="89">
        <v>3</v>
      </c>
      <c r="O31" s="96" t="s">
        <v>99</v>
      </c>
    </row>
    <row r="32" spans="1:15" ht="57.95">
      <c r="A32" s="33"/>
      <c r="B32" s="28"/>
      <c r="C32" s="52" t="s">
        <v>48</v>
      </c>
      <c r="D32" s="100">
        <f>(E32-1)*33.3</f>
        <v>33.299999999999997</v>
      </c>
      <c r="E32" s="89">
        <v>2</v>
      </c>
      <c r="F32" s="26" t="s">
        <v>100</v>
      </c>
      <c r="G32" s="17">
        <f>(H32-1)*33.3</f>
        <v>33.299999999999997</v>
      </c>
      <c r="H32" s="89">
        <v>2</v>
      </c>
      <c r="I32" s="169" t="s">
        <v>101</v>
      </c>
      <c r="J32" s="13">
        <f>(K32-1)*33.3</f>
        <v>33.299999999999997</v>
      </c>
      <c r="K32" s="89">
        <v>2</v>
      </c>
      <c r="M32" s="17">
        <f>(N32-1)*33.3</f>
        <v>33.299999999999997</v>
      </c>
      <c r="N32" s="89">
        <v>2</v>
      </c>
    </row>
    <row r="33" spans="1:15">
      <c r="A33" s="33"/>
      <c r="B33" s="34" t="s">
        <v>49</v>
      </c>
      <c r="C33" s="51"/>
      <c r="D33" s="99">
        <f>AVERAGE(D34:D36)</f>
        <v>22.2</v>
      </c>
      <c r="E33" s="10"/>
      <c r="G33" s="11">
        <f>AVERAGE(G34:G36)</f>
        <v>22.2</v>
      </c>
      <c r="H33" s="10"/>
      <c r="J33" s="11">
        <f>AVERAGE(J34:J36)</f>
        <v>22.2</v>
      </c>
      <c r="K33" s="10"/>
      <c r="M33" s="11">
        <f>AVERAGE(M34:M36)</f>
        <v>22.2</v>
      </c>
      <c r="N33" s="10"/>
    </row>
    <row r="34" spans="1:15">
      <c r="A34" s="33"/>
      <c r="B34" s="28"/>
      <c r="C34" s="52" t="s">
        <v>50</v>
      </c>
      <c r="D34" s="100">
        <f>(E34-1)*33.3</f>
        <v>0</v>
      </c>
      <c r="E34" s="89">
        <v>1</v>
      </c>
      <c r="F34" t="s">
        <v>102</v>
      </c>
      <c r="G34" s="17">
        <f>(H34-1)*33.3</f>
        <v>0</v>
      </c>
      <c r="H34" s="89">
        <v>1</v>
      </c>
      <c r="I34" s="96" t="s">
        <v>103</v>
      </c>
      <c r="J34" s="13">
        <f>(K34-1)*33.3</f>
        <v>0</v>
      </c>
      <c r="K34" s="89">
        <v>1</v>
      </c>
      <c r="M34" s="17">
        <f>(N34-1)*33.3</f>
        <v>0</v>
      </c>
      <c r="N34" s="89">
        <v>1</v>
      </c>
    </row>
    <row r="35" spans="1:15" ht="57.95">
      <c r="A35" s="33"/>
      <c r="B35" s="28"/>
      <c r="C35" s="57" t="s">
        <v>51</v>
      </c>
      <c r="D35" s="101">
        <f>(E35-1)*33.3</f>
        <v>66.599999999999994</v>
      </c>
      <c r="E35" s="89">
        <v>3</v>
      </c>
      <c r="F35" s="26" t="s">
        <v>104</v>
      </c>
      <c r="G35" s="17">
        <f>(H35-1)*33.3</f>
        <v>33.299999999999997</v>
      </c>
      <c r="H35" s="89">
        <v>2</v>
      </c>
      <c r="I35" s="170" t="s">
        <v>105</v>
      </c>
      <c r="J35" s="17">
        <f>(K35-1)*33.3</f>
        <v>33.299999999999997</v>
      </c>
      <c r="K35" s="89">
        <v>2</v>
      </c>
      <c r="L35" s="26" t="s">
        <v>106</v>
      </c>
      <c r="M35" s="17">
        <f>(N35-1)*33.3</f>
        <v>33.299999999999997</v>
      </c>
      <c r="N35" s="89">
        <v>2</v>
      </c>
    </row>
    <row r="36" spans="1:15" ht="29.1">
      <c r="A36" s="33"/>
      <c r="B36" s="28"/>
      <c r="C36" s="52" t="s">
        <v>52</v>
      </c>
      <c r="D36" s="100">
        <f>(E36-1)*33.3</f>
        <v>0</v>
      </c>
      <c r="E36" s="89">
        <v>1</v>
      </c>
      <c r="F36" s="26" t="s">
        <v>107</v>
      </c>
      <c r="G36" s="17">
        <f>(H36-1)*33.3</f>
        <v>33.299999999999997</v>
      </c>
      <c r="H36" s="89">
        <v>2</v>
      </c>
      <c r="I36" s="169" t="s">
        <v>108</v>
      </c>
      <c r="J36" s="13">
        <f>(K36-1)*33.3</f>
        <v>33.299999999999997</v>
      </c>
      <c r="K36" s="89">
        <v>2</v>
      </c>
      <c r="M36" s="17">
        <f>(N36-1)*33.3</f>
        <v>33.299999999999997</v>
      </c>
      <c r="N36" s="89">
        <v>2</v>
      </c>
    </row>
    <row r="37" spans="1:15" ht="29.1">
      <c r="A37" s="33"/>
      <c r="B37" s="34" t="s">
        <v>53</v>
      </c>
      <c r="C37" s="51"/>
      <c r="D37" s="99">
        <f>AVERAGE(D38:D40)</f>
        <v>44.4</v>
      </c>
      <c r="E37" s="10"/>
      <c r="G37" s="11">
        <f>AVERAGE(G38:G40)</f>
        <v>33.299999999999997</v>
      </c>
      <c r="H37" s="10"/>
      <c r="J37" s="11">
        <f>AVERAGE(J38:J40)</f>
        <v>33.299999999999997</v>
      </c>
      <c r="K37" s="10"/>
      <c r="M37" s="11">
        <f>AVERAGE(M38:M40)</f>
        <v>33.299999999999997</v>
      </c>
      <c r="N37" s="10"/>
    </row>
    <row r="38" spans="1:15" ht="43.5">
      <c r="A38" s="33"/>
      <c r="B38" s="28"/>
      <c r="C38" s="52" t="s">
        <v>54</v>
      </c>
      <c r="D38" s="100">
        <f>(E38-1)*33.3</f>
        <v>33.299999999999997</v>
      </c>
      <c r="E38" s="89">
        <v>2</v>
      </c>
      <c r="F38" s="26" t="s">
        <v>109</v>
      </c>
      <c r="G38" s="17">
        <f>(H38-1)*33.3</f>
        <v>33.299999999999997</v>
      </c>
      <c r="H38" s="89">
        <v>2</v>
      </c>
      <c r="I38" s="169" t="s">
        <v>110</v>
      </c>
      <c r="J38" s="13">
        <f>(K38-1)*33.3</f>
        <v>33.299999999999997</v>
      </c>
      <c r="K38" s="89">
        <v>2</v>
      </c>
      <c r="M38" s="17">
        <f>(N38-1)*33.3</f>
        <v>33.299999999999997</v>
      </c>
      <c r="N38" s="89">
        <v>2</v>
      </c>
    </row>
    <row r="39" spans="1:15" ht="72.599999999999994">
      <c r="A39" s="33"/>
      <c r="B39" s="28"/>
      <c r="C39" s="57" t="s">
        <v>55</v>
      </c>
      <c r="D39" s="101">
        <f>(E39-1)*33.3</f>
        <v>66.599999999999994</v>
      </c>
      <c r="E39" s="89">
        <v>3</v>
      </c>
      <c r="F39" s="26" t="s">
        <v>111</v>
      </c>
      <c r="G39" s="17">
        <f>(H39-1)*33.3</f>
        <v>66.599999999999994</v>
      </c>
      <c r="H39" s="89">
        <v>3</v>
      </c>
      <c r="I39" s="170" t="s">
        <v>112</v>
      </c>
      <c r="J39" s="17">
        <f>(K39-1)*33.3</f>
        <v>33.299999999999997</v>
      </c>
      <c r="K39" s="89">
        <v>2</v>
      </c>
      <c r="M39" s="17">
        <f>(N39-1)*33.3</f>
        <v>33.299999999999997</v>
      </c>
      <c r="N39" s="89">
        <v>2</v>
      </c>
      <c r="O39" s="96" t="s">
        <v>113</v>
      </c>
    </row>
    <row r="40" spans="1:15" ht="43.5">
      <c r="A40" s="33"/>
      <c r="B40" s="28"/>
      <c r="C40" s="52" t="s">
        <v>56</v>
      </c>
      <c r="D40" s="100">
        <f>(E40-1)*33.3</f>
        <v>33.299999999999997</v>
      </c>
      <c r="E40" s="89">
        <v>2</v>
      </c>
      <c r="F40" s="26" t="s">
        <v>114</v>
      </c>
      <c r="G40" s="17">
        <f>(H40-1)*33.3</f>
        <v>0</v>
      </c>
      <c r="H40" s="89">
        <v>1</v>
      </c>
      <c r="I40" s="96" t="s">
        <v>115</v>
      </c>
      <c r="J40" s="13">
        <f>(K40-1)*33.3</f>
        <v>33.299999999999997</v>
      </c>
      <c r="K40" s="89">
        <v>2</v>
      </c>
      <c r="M40" s="17">
        <f>(N40-1)*33.3</f>
        <v>33.299999999999997</v>
      </c>
      <c r="N40" s="89">
        <v>2</v>
      </c>
      <c r="O40" s="96" t="s">
        <v>116</v>
      </c>
    </row>
    <row r="41" spans="1:15">
      <c r="A41" s="33"/>
      <c r="B41" s="34" t="s">
        <v>57</v>
      </c>
      <c r="C41" s="51"/>
      <c r="D41" s="99">
        <f>AVERAGE(D42:D45)</f>
        <v>16.649999999999999</v>
      </c>
      <c r="E41" s="10"/>
      <c r="G41" s="11">
        <f>AVERAGE(G42:G45)</f>
        <v>8.3249999999999993</v>
      </c>
      <c r="H41" s="10"/>
      <c r="J41" s="11">
        <f>AVERAGE(J42:J45)</f>
        <v>16.649999999999999</v>
      </c>
      <c r="K41" s="10"/>
      <c r="M41" s="11">
        <f>AVERAGE(M42:M45)</f>
        <v>8.3249999999999993</v>
      </c>
      <c r="N41" s="10"/>
    </row>
    <row r="42" spans="1:15">
      <c r="A42" s="33"/>
      <c r="B42" s="28"/>
      <c r="C42" s="52" t="s">
        <v>58</v>
      </c>
      <c r="D42" s="100">
        <f>(E42-1)*33.3</f>
        <v>33.299999999999997</v>
      </c>
      <c r="E42" s="89">
        <v>2</v>
      </c>
      <c r="F42" t="s">
        <v>117</v>
      </c>
      <c r="G42" s="17">
        <f>(H42-1)*33.3</f>
        <v>0</v>
      </c>
      <c r="H42" s="89">
        <v>1</v>
      </c>
      <c r="I42" s="96" t="s">
        <v>118</v>
      </c>
      <c r="J42" s="13">
        <f>(K42-1)*33.3</f>
        <v>33.299999999999997</v>
      </c>
      <c r="K42" s="89">
        <v>2</v>
      </c>
      <c r="M42" s="17">
        <f>(N42-1)*33.3</f>
        <v>0</v>
      </c>
      <c r="N42" s="89">
        <v>1</v>
      </c>
    </row>
    <row r="43" spans="1:15" ht="43.5">
      <c r="A43" s="33"/>
      <c r="B43" s="28"/>
      <c r="C43" s="57" t="s">
        <v>59</v>
      </c>
      <c r="D43" s="101">
        <f>(E43-1)*33.3</f>
        <v>0</v>
      </c>
      <c r="E43" s="89">
        <v>1</v>
      </c>
      <c r="F43" t="s">
        <v>119</v>
      </c>
      <c r="G43" s="17">
        <f>(H43-1)*33.3</f>
        <v>0</v>
      </c>
      <c r="H43" s="89">
        <v>1</v>
      </c>
      <c r="I43" s="169" t="s">
        <v>120</v>
      </c>
      <c r="J43" s="17">
        <f>(K43-1)*33.3</f>
        <v>0</v>
      </c>
      <c r="K43" s="89">
        <v>1</v>
      </c>
      <c r="M43" s="17">
        <f>(N43-1)*33.3</f>
        <v>0</v>
      </c>
      <c r="N43" s="89">
        <v>1</v>
      </c>
    </row>
    <row r="44" spans="1:15" ht="43.5">
      <c r="A44" s="33"/>
      <c r="B44" s="28"/>
      <c r="C44" s="57" t="s">
        <v>60</v>
      </c>
      <c r="D44" s="101">
        <f>(E44-1)*33.3</f>
        <v>33.299999999999997</v>
      </c>
      <c r="E44" s="89">
        <v>2</v>
      </c>
      <c r="F44" s="26" t="s">
        <v>121</v>
      </c>
      <c r="G44" s="17">
        <f>(H44-1)*33.3</f>
        <v>0</v>
      </c>
      <c r="H44" s="89">
        <v>1</v>
      </c>
      <c r="I44" s="170" t="s">
        <v>122</v>
      </c>
      <c r="J44" s="17">
        <f>(K44-1)*33.3</f>
        <v>33.299999999999997</v>
      </c>
      <c r="K44" s="89">
        <v>2</v>
      </c>
      <c r="M44" s="17">
        <f>(N44-1)*33.3</f>
        <v>0</v>
      </c>
      <c r="N44" s="89">
        <v>1</v>
      </c>
    </row>
    <row r="45" spans="1:15" ht="72.599999999999994">
      <c r="A45" s="33"/>
      <c r="B45" s="28"/>
      <c r="C45" s="52" t="s">
        <v>61</v>
      </c>
      <c r="D45" s="100">
        <f>(E45-1)*33.3</f>
        <v>0</v>
      </c>
      <c r="E45" s="89">
        <v>1</v>
      </c>
      <c r="F45" s="26" t="s">
        <v>123</v>
      </c>
      <c r="G45" s="17">
        <f>(H45-1)*33.3</f>
        <v>33.299999999999997</v>
      </c>
      <c r="H45" s="89">
        <v>2</v>
      </c>
      <c r="I45" s="169" t="s">
        <v>124</v>
      </c>
      <c r="J45" s="13">
        <f>(K45-1)*33.3</f>
        <v>0</v>
      </c>
      <c r="K45" s="89">
        <v>1</v>
      </c>
      <c r="M45" s="17">
        <f>(N45-1)*33.3</f>
        <v>33.299999999999997</v>
      </c>
      <c r="N45" s="89">
        <v>2</v>
      </c>
    </row>
    <row r="46" spans="1:15">
      <c r="A46" s="33"/>
      <c r="B46" s="51" t="s">
        <v>62</v>
      </c>
      <c r="C46" s="51"/>
      <c r="D46" s="99">
        <f>AVERAGE(D47:D49)</f>
        <v>11.1</v>
      </c>
      <c r="E46" s="10"/>
      <c r="G46" s="11">
        <f>AVERAGE(G47:G49)</f>
        <v>44.4</v>
      </c>
      <c r="H46" s="10"/>
      <c r="J46" s="11">
        <f>AVERAGE(J47:J49)</f>
        <v>11.1</v>
      </c>
      <c r="K46" s="10"/>
      <c r="M46" s="11">
        <f>AVERAGE(M47:M49)</f>
        <v>44.4</v>
      </c>
      <c r="N46" s="10"/>
    </row>
    <row r="47" spans="1:15" ht="130.5">
      <c r="A47" s="33"/>
      <c r="B47" s="28"/>
      <c r="C47" s="52" t="s">
        <v>63</v>
      </c>
      <c r="D47" s="100">
        <f>(E47-1)*33.3</f>
        <v>33.299999999999997</v>
      </c>
      <c r="E47" s="89">
        <v>2</v>
      </c>
      <c r="F47" s="26" t="s">
        <v>125</v>
      </c>
      <c r="G47" s="17">
        <f>(H47-1)*33.3</f>
        <v>33.299999999999997</v>
      </c>
      <c r="H47" s="89">
        <v>2</v>
      </c>
      <c r="I47" s="169" t="s">
        <v>126</v>
      </c>
      <c r="J47" s="13">
        <f>(K47-1)*33.3</f>
        <v>33.299999999999997</v>
      </c>
      <c r="K47" s="89">
        <v>2</v>
      </c>
      <c r="M47" s="17">
        <f>(N47-1)*33.3</f>
        <v>33.299999999999997</v>
      </c>
      <c r="N47" s="89">
        <v>2</v>
      </c>
      <c r="O47" s="96" t="s">
        <v>127</v>
      </c>
    </row>
    <row r="48" spans="1:15" ht="29.1">
      <c r="A48" s="33"/>
      <c r="B48" s="28"/>
      <c r="C48" s="52" t="s">
        <v>64</v>
      </c>
      <c r="D48" s="100">
        <f>(E48-1)*33.3</f>
        <v>0</v>
      </c>
      <c r="E48" s="89">
        <v>1</v>
      </c>
      <c r="F48" s="26" t="s">
        <v>128</v>
      </c>
      <c r="G48" s="17">
        <f>(H48-1)*33.3</f>
        <v>66.599999999999994</v>
      </c>
      <c r="H48" s="89">
        <v>3</v>
      </c>
      <c r="I48" s="169" t="s">
        <v>129</v>
      </c>
      <c r="J48" s="13">
        <f>(K48-1)*33.3</f>
        <v>0</v>
      </c>
      <c r="K48" s="89">
        <v>1</v>
      </c>
      <c r="L48" s="26" t="s">
        <v>130</v>
      </c>
      <c r="M48" s="17">
        <f>(N48-1)*33.3</f>
        <v>66.599999999999994</v>
      </c>
      <c r="N48" s="89">
        <v>3</v>
      </c>
    </row>
    <row r="49" spans="1:15" ht="43.5">
      <c r="A49" s="37"/>
      <c r="B49" s="38"/>
      <c r="C49" s="59" t="s">
        <v>65</v>
      </c>
      <c r="D49" s="103">
        <f>(E49-1)*33.3</f>
        <v>0</v>
      </c>
      <c r="E49" s="89">
        <v>1</v>
      </c>
      <c r="F49" s="26" t="s">
        <v>131</v>
      </c>
      <c r="G49" s="17">
        <f>(H49-1)*33.3</f>
        <v>33.299999999999997</v>
      </c>
      <c r="H49" s="89">
        <v>2</v>
      </c>
      <c r="J49" s="25">
        <f>(K49-1)*33.3</f>
        <v>0</v>
      </c>
      <c r="K49" s="89">
        <v>1</v>
      </c>
      <c r="L49" s="26" t="s">
        <v>130</v>
      </c>
      <c r="M49" s="17">
        <f>(N49-1)*33.3</f>
        <v>33.299999999999997</v>
      </c>
      <c r="N49" s="89">
        <v>2</v>
      </c>
      <c r="O49" s="96" t="s">
        <v>132</v>
      </c>
    </row>
    <row r="50" spans="1:15" hidden="1">
      <c r="A50" s="47" t="s">
        <v>66</v>
      </c>
      <c r="B50" s="32"/>
      <c r="C50" s="55"/>
      <c r="D50" s="98">
        <f>AVERAGE(D52:D54,D56:D58,D60:D62)</f>
        <v>25.900000000000002</v>
      </c>
      <c r="E50" s="7"/>
      <c r="G50" s="8">
        <f>AVERAGE(G52:G54,G56:G58,G60:G62)</f>
        <v>25.900000000000002</v>
      </c>
      <c r="H50" s="7"/>
      <c r="J50" s="8">
        <f>AVERAGE(J52:J54,J56:J58,J60:J62)</f>
        <v>25.900000000000002</v>
      </c>
      <c r="K50" s="7"/>
      <c r="M50" s="8">
        <f>AVERAGE(M52:M54,M56:M58,M60:M62)</f>
        <v>25.900000000000002</v>
      </c>
      <c r="N50" s="7"/>
    </row>
    <row r="51" spans="1:15" hidden="1">
      <c r="A51" s="33"/>
      <c r="B51" s="51" t="s">
        <v>67</v>
      </c>
      <c r="C51" s="51"/>
      <c r="D51" s="99">
        <f>AVERAGE(D52:D54)</f>
        <v>33.299999999999997</v>
      </c>
      <c r="E51" s="10"/>
      <c r="G51" s="11">
        <f>AVERAGE(G52:G54)</f>
        <v>33.299999999999997</v>
      </c>
      <c r="H51" s="10"/>
      <c r="J51" s="11">
        <f>AVERAGE(J52:J54)</f>
        <v>33.299999999999997</v>
      </c>
      <c r="K51" s="10"/>
      <c r="M51" s="11">
        <f>AVERAGE(M52:M54)</f>
        <v>33.299999999999997</v>
      </c>
      <c r="N51" s="10"/>
    </row>
    <row r="52" spans="1:15" hidden="1">
      <c r="A52" s="33"/>
      <c r="B52" s="28"/>
      <c r="C52" s="52" t="s">
        <v>68</v>
      </c>
      <c r="D52" s="100">
        <f>(E52-1)*33.3</f>
        <v>33.299999999999997</v>
      </c>
      <c r="E52" s="89">
        <v>2</v>
      </c>
      <c r="G52" s="17">
        <f>(H52-1)*33.3</f>
        <v>66.599999999999994</v>
      </c>
      <c r="H52" s="89">
        <v>3</v>
      </c>
      <c r="J52" s="13">
        <f>(K52-1)*33.3</f>
        <v>33.299999999999997</v>
      </c>
      <c r="K52" s="89">
        <v>2</v>
      </c>
      <c r="M52" s="17">
        <f>(N52-1)*33.3</f>
        <v>66.599999999999994</v>
      </c>
      <c r="N52" s="89">
        <v>3</v>
      </c>
    </row>
    <row r="53" spans="1:15" hidden="1">
      <c r="A53" s="33"/>
      <c r="B53" s="28"/>
      <c r="C53" s="57" t="s">
        <v>69</v>
      </c>
      <c r="D53" s="101">
        <f>(E53-1)*33.3</f>
        <v>66.599999999999994</v>
      </c>
      <c r="E53" s="89">
        <v>3</v>
      </c>
      <c r="G53" s="17">
        <f>(H53-1)*33.3</f>
        <v>0</v>
      </c>
      <c r="H53" s="89">
        <v>1</v>
      </c>
      <c r="J53" s="17">
        <f>(K53-1)*33.3</f>
        <v>66.599999999999994</v>
      </c>
      <c r="K53" s="89">
        <v>3</v>
      </c>
      <c r="M53" s="17">
        <f>(N53-1)*33.3</f>
        <v>0</v>
      </c>
      <c r="N53" s="89">
        <v>1</v>
      </c>
    </row>
    <row r="54" spans="1:15" hidden="1">
      <c r="A54" s="33"/>
      <c r="B54" s="28"/>
      <c r="C54" s="52" t="s">
        <v>70</v>
      </c>
      <c r="D54" s="100">
        <f>(E54-1)*33.3</f>
        <v>0</v>
      </c>
      <c r="E54" s="89">
        <v>1</v>
      </c>
      <c r="G54" s="17">
        <f>(H54-1)*33.3</f>
        <v>33.299999999999997</v>
      </c>
      <c r="H54" s="89">
        <v>2</v>
      </c>
      <c r="J54" s="13">
        <f>(K54-1)*33.3</f>
        <v>0</v>
      </c>
      <c r="K54" s="89">
        <v>1</v>
      </c>
      <c r="M54" s="17">
        <f>(N54-1)*33.3</f>
        <v>33.299999999999997</v>
      </c>
      <c r="N54" s="89">
        <v>2</v>
      </c>
    </row>
    <row r="55" spans="1:15" hidden="1">
      <c r="A55" s="33"/>
      <c r="B55" s="34" t="s">
        <v>71</v>
      </c>
      <c r="C55" s="51"/>
      <c r="D55" s="99">
        <f>AVERAGE(D56:D58)</f>
        <v>22.2</v>
      </c>
      <c r="E55" s="10"/>
      <c r="G55" s="11">
        <f>AVERAGE(G56:G58)</f>
        <v>11.1</v>
      </c>
      <c r="H55" s="10"/>
      <c r="J55" s="11">
        <f>AVERAGE(J56:J58)</f>
        <v>22.2</v>
      </c>
      <c r="K55" s="10"/>
      <c r="M55" s="11">
        <f>AVERAGE(M56:M58)</f>
        <v>11.1</v>
      </c>
      <c r="N55" s="10"/>
    </row>
    <row r="56" spans="1:15" hidden="1">
      <c r="A56" s="33"/>
      <c r="B56" s="28"/>
      <c r="C56" s="52" t="s">
        <v>72</v>
      </c>
      <c r="D56" s="100">
        <f>(E56-1)*33.3</f>
        <v>33.299999999999997</v>
      </c>
      <c r="E56" s="89">
        <v>2</v>
      </c>
      <c r="G56" s="17">
        <f>(H56-1)*33.3</f>
        <v>0</v>
      </c>
      <c r="H56" s="89">
        <v>1</v>
      </c>
      <c r="J56" s="13">
        <f>(K56-1)*33.3</f>
        <v>33.299999999999997</v>
      </c>
      <c r="K56" s="89">
        <v>2</v>
      </c>
      <c r="M56" s="17">
        <f>(N56-1)*33.3</f>
        <v>0</v>
      </c>
      <c r="N56" s="89">
        <v>1</v>
      </c>
    </row>
    <row r="57" spans="1:15" hidden="1">
      <c r="A57" s="33"/>
      <c r="B57" s="28"/>
      <c r="C57" s="57" t="s">
        <v>73</v>
      </c>
      <c r="D57" s="101">
        <f>(E57-1)*33.3</f>
        <v>33.299999999999997</v>
      </c>
      <c r="E57" s="89">
        <v>2</v>
      </c>
      <c r="G57" s="17">
        <f>(H57-1)*33.3</f>
        <v>33.299999999999997</v>
      </c>
      <c r="H57" s="89">
        <v>2</v>
      </c>
      <c r="J57" s="17">
        <f>(K57-1)*33.3</f>
        <v>33.299999999999997</v>
      </c>
      <c r="K57" s="89">
        <v>2</v>
      </c>
      <c r="M57" s="17">
        <f>(N57-1)*33.3</f>
        <v>33.299999999999997</v>
      </c>
      <c r="N57" s="89">
        <v>2</v>
      </c>
    </row>
    <row r="58" spans="1:15" hidden="1">
      <c r="A58" s="33"/>
      <c r="B58" s="28"/>
      <c r="C58" s="52" t="s">
        <v>74</v>
      </c>
      <c r="D58" s="100">
        <f>(E58-1)*33.3</f>
        <v>0</v>
      </c>
      <c r="E58" s="89">
        <v>1</v>
      </c>
      <c r="G58" s="17">
        <f>(H58-1)*33.3</f>
        <v>0</v>
      </c>
      <c r="H58" s="89">
        <v>1</v>
      </c>
      <c r="J58" s="13">
        <f>(K58-1)*33.3</f>
        <v>0</v>
      </c>
      <c r="K58" s="89">
        <v>1</v>
      </c>
      <c r="M58" s="17">
        <f>(N58-1)*33.3</f>
        <v>0</v>
      </c>
      <c r="N58" s="89">
        <v>1</v>
      </c>
    </row>
    <row r="59" spans="1:15" hidden="1">
      <c r="A59" s="33"/>
      <c r="B59" s="34" t="s">
        <v>75</v>
      </c>
      <c r="C59" s="51"/>
      <c r="D59" s="99">
        <f>AVERAGE(D60:D62)</f>
        <v>22.2</v>
      </c>
      <c r="E59" s="10"/>
      <c r="G59" s="11">
        <f>AVERAGE(G60:G62)</f>
        <v>33.299999999999997</v>
      </c>
      <c r="H59" s="10"/>
      <c r="J59" s="11">
        <f>AVERAGE(J60:J62)</f>
        <v>22.2</v>
      </c>
      <c r="K59" s="10"/>
      <c r="L59" s="176"/>
      <c r="M59" s="11">
        <f>AVERAGE(M60:M62)</f>
        <v>33.299999999999997</v>
      </c>
      <c r="N59" s="10"/>
    </row>
    <row r="60" spans="1:15" hidden="1">
      <c r="A60" s="33"/>
      <c r="B60" s="28"/>
      <c r="C60" s="52" t="s">
        <v>76</v>
      </c>
      <c r="D60" s="100">
        <f>(E60-1)*33.3</f>
        <v>0</v>
      </c>
      <c r="E60" s="89">
        <v>1</v>
      </c>
      <c r="G60" s="17">
        <f>(H60-1)*33.3</f>
        <v>33.299999999999997</v>
      </c>
      <c r="H60" s="89">
        <v>2</v>
      </c>
      <c r="J60" s="13">
        <f>(K60-1)*33.3</f>
        <v>0</v>
      </c>
      <c r="K60" s="89">
        <v>1</v>
      </c>
      <c r="L60" s="110"/>
      <c r="M60" s="17">
        <f>(N60-1)*33.3</f>
        <v>33.299999999999997</v>
      </c>
      <c r="N60" s="89">
        <v>2</v>
      </c>
    </row>
    <row r="61" spans="1:15" hidden="1">
      <c r="A61" s="33"/>
      <c r="B61" s="28"/>
      <c r="C61" s="57" t="s">
        <v>77</v>
      </c>
      <c r="D61" s="101">
        <f>(E61-1)*33.3</f>
        <v>33.299999999999997</v>
      </c>
      <c r="E61" s="89">
        <v>2</v>
      </c>
      <c r="G61" s="17">
        <f>(H61-1)*33.3</f>
        <v>33.299999999999997</v>
      </c>
      <c r="H61" s="89">
        <v>2</v>
      </c>
      <c r="J61" s="17">
        <f>(K61-1)*33.3</f>
        <v>33.299999999999997</v>
      </c>
      <c r="K61" s="89">
        <v>2</v>
      </c>
      <c r="L61" s="110"/>
      <c r="M61" s="17">
        <f>(N61-1)*33.3</f>
        <v>33.299999999999997</v>
      </c>
      <c r="N61" s="89">
        <v>2</v>
      </c>
    </row>
    <row r="62" spans="1:15" hidden="1">
      <c r="A62" s="37"/>
      <c r="B62" s="38"/>
      <c r="C62" s="58" t="s">
        <v>78</v>
      </c>
      <c r="D62" s="102">
        <f>(E62-1)*33.3</f>
        <v>33.299999999999997</v>
      </c>
      <c r="E62" s="89">
        <v>2</v>
      </c>
      <c r="G62" s="17">
        <f>(H62-1)*33.3</f>
        <v>33.299999999999997</v>
      </c>
      <c r="H62" s="89">
        <v>2</v>
      </c>
      <c r="J62" s="19">
        <f>(K62-1)*33.3</f>
        <v>33.299999999999997</v>
      </c>
      <c r="K62" s="89">
        <v>2</v>
      </c>
      <c r="L62" s="110"/>
      <c r="M62" s="17">
        <f>(N62-1)*33.3</f>
        <v>33.299999999999997</v>
      </c>
      <c r="N62" s="89">
        <v>2</v>
      </c>
    </row>
    <row r="63" spans="1:15">
      <c r="A63" s="43"/>
      <c r="B63" s="44"/>
      <c r="C63" s="44"/>
      <c r="D63" s="104"/>
      <c r="E63" s="44"/>
      <c r="G63" s="44"/>
      <c r="H63" s="44"/>
      <c r="J63" s="44"/>
      <c r="K63" s="44"/>
      <c r="M63" s="44"/>
      <c r="N63" s="44"/>
    </row>
    <row r="64" spans="1:15">
      <c r="A64" s="43"/>
      <c r="B64" s="44"/>
      <c r="C64" s="44"/>
      <c r="D64" s="104"/>
      <c r="E64" s="44"/>
      <c r="G64" s="44"/>
      <c r="H64" s="44"/>
      <c r="J64" s="44"/>
      <c r="K64" s="44"/>
      <c r="M64" s="44"/>
      <c r="N64" s="44"/>
    </row>
  </sheetData>
  <dataValidations count="1">
    <dataValidation type="list" allowBlank="1" showInputMessage="1" showErrorMessage="1" sqref="E56:E58 E17:F19 E7:F10 E13:F15 E21:F23 E52:E54 E42:E45 E38:E40 E47:E49 E34:E36 E30:E32 E26:E28 N26:N28 H52:H54 H17:H19 H7:H10 H13:H15 H60:H62 H21:H23 H42:H45 H56:H58 H38:H40 H47:H49 H34:H36 H30:H32 H26:H28 K56:K58 K17:L19 K7:L10 K13:L15 K21:L23 K52:K54 K42:K45 K38:K40 K47:K49 K34:K36 K30:K32 K26:K28 E60:E62 N52:N54 N17:N19 N7:N10 N13:N15 N60:N62 N21:N23 N42:N45 N56:N58 N38:N40 N47:N49 N34:N36 N30:N32 K60:K62" xr:uid="{70EF9547-B046-4E75-89C1-B59D0CBF7808}">
      <formula1>"1,2,3,4"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16A3E-CEB5-4BF3-848E-C126E29546B8}">
  <dimension ref="A1:AF71"/>
  <sheetViews>
    <sheetView topLeftCell="B1" zoomScale="73" zoomScaleNormal="70" workbookViewId="0">
      <pane xSplit="4" ySplit="7" topLeftCell="F8" activePane="bottomRight" state="frozen"/>
      <selection pane="bottomRight" activeCell="AK26" sqref="AK26"/>
      <selection pane="bottomLeft" activeCell="A7" sqref="A7"/>
      <selection pane="topRight" activeCell="E1" sqref="E1"/>
    </sheetView>
  </sheetViews>
  <sheetFormatPr defaultColWidth="9.42578125" defaultRowHeight="0" customHeight="1" zeroHeight="1" outlineLevelRow="1"/>
  <cols>
    <col min="1" max="1" width="9.42578125" hidden="1" customWidth="1"/>
    <col min="2" max="2" width="3.42578125" customWidth="1"/>
    <col min="3" max="3" width="12.5703125" style="26" customWidth="1"/>
    <col min="4" max="4" width="19.5703125" customWidth="1"/>
    <col min="5" max="5" width="33.28515625" customWidth="1"/>
    <col min="6" max="6" width="3.42578125" style="44" customWidth="1"/>
    <col min="7" max="7" width="10.85546875" style="241" customWidth="1"/>
    <col min="8" max="8" width="3.42578125" style="44" customWidth="1"/>
    <col min="9" max="9" width="10.85546875" style="241" customWidth="1"/>
    <col min="10" max="10" width="9.5703125" bestFit="1" customWidth="1"/>
    <col min="11" max="11" width="3.42578125" style="44" customWidth="1"/>
    <col min="12" max="12" width="10.85546875" style="241" customWidth="1"/>
    <col min="13" max="13" width="9.5703125" bestFit="1" customWidth="1"/>
    <col min="14" max="14" width="3.42578125" style="44" customWidth="1"/>
    <col min="15" max="15" width="13.42578125" style="241" bestFit="1" customWidth="1"/>
    <col min="16" max="16" width="9.5703125" bestFit="1" customWidth="1"/>
    <col min="17" max="17" width="3.42578125" style="44" customWidth="1"/>
    <col min="18" max="18" width="13.42578125" style="241" bestFit="1" customWidth="1"/>
    <col min="19" max="19" width="9.5703125" bestFit="1" customWidth="1"/>
    <col min="20" max="20" width="3.42578125" style="44" customWidth="1"/>
    <col min="21" max="21" width="10.85546875" style="241" customWidth="1"/>
    <col min="22" max="22" width="9.5703125" bestFit="1" customWidth="1"/>
    <col min="23" max="23" width="3.42578125" style="44" customWidth="1"/>
    <col min="24" max="24" width="11.85546875" style="241" customWidth="1"/>
    <col min="25" max="25" width="9.5703125" bestFit="1" customWidth="1"/>
    <col min="26" max="26" width="3.42578125" style="44" customWidth="1"/>
    <col min="27" max="27" width="10.85546875" style="241" customWidth="1"/>
    <col min="28" max="28" width="9.5703125" bestFit="1" customWidth="1"/>
    <col min="29" max="29" width="3.42578125" style="44" customWidth="1"/>
    <col min="30" max="30" width="10.85546875" style="241" customWidth="1"/>
    <col min="31" max="31" width="9.5703125" bestFit="1" customWidth="1"/>
    <col min="32" max="32" width="3.42578125" style="44" customWidth="1"/>
  </cols>
  <sheetData>
    <row r="1" spans="1:32" ht="15" thickBot="1">
      <c r="B1" s="43"/>
      <c r="D1" s="26"/>
    </row>
    <row r="2" spans="1:32" ht="18.95" thickBot="1">
      <c r="A2">
        <v>1</v>
      </c>
      <c r="B2" s="43"/>
      <c r="C2" s="50" t="s">
        <v>0</v>
      </c>
      <c r="D2" s="27"/>
      <c r="E2" s="53"/>
      <c r="G2" s="247" t="s">
        <v>1</v>
      </c>
      <c r="I2" s="247" t="s">
        <v>2</v>
      </c>
      <c r="J2" s="87"/>
      <c r="K2" s="49"/>
      <c r="L2" s="247" t="s">
        <v>3</v>
      </c>
      <c r="M2" s="87"/>
      <c r="N2" s="49"/>
      <c r="O2" s="247" t="s">
        <v>4</v>
      </c>
      <c r="P2" s="88"/>
      <c r="Q2" s="49"/>
      <c r="R2" s="247" t="s">
        <v>5</v>
      </c>
      <c r="S2" s="88"/>
      <c r="T2" s="49"/>
      <c r="U2" s="247" t="s">
        <v>6</v>
      </c>
      <c r="V2" s="88"/>
      <c r="W2" s="49"/>
      <c r="X2" s="247" t="s">
        <v>7</v>
      </c>
      <c r="Y2" s="88"/>
      <c r="Z2" s="49"/>
      <c r="AA2" s="247" t="s">
        <v>8</v>
      </c>
      <c r="AB2" s="88"/>
      <c r="AC2" s="49"/>
      <c r="AD2" s="247" t="s">
        <v>9</v>
      </c>
      <c r="AE2" s="87"/>
      <c r="AF2" s="49"/>
    </row>
    <row r="3" spans="1:32" ht="14.45">
      <c r="A3">
        <v>2</v>
      </c>
      <c r="B3" s="43"/>
      <c r="C3" s="28"/>
      <c r="D3" s="28"/>
      <c r="E3" s="185"/>
      <c r="G3" s="248"/>
      <c r="I3" s="248"/>
      <c r="J3" s="2"/>
      <c r="L3" s="250"/>
      <c r="M3" s="2"/>
      <c r="O3" s="250"/>
      <c r="P3" s="2"/>
      <c r="R3" s="250"/>
      <c r="S3" s="2"/>
      <c r="U3" s="250"/>
      <c r="V3" s="2"/>
      <c r="X3" s="250"/>
      <c r="Y3" s="2"/>
      <c r="AA3" s="250"/>
      <c r="AB3" s="2"/>
      <c r="AD3" s="248"/>
      <c r="AE3" s="2"/>
    </row>
    <row r="4" spans="1:32" ht="14.45">
      <c r="A4">
        <v>3</v>
      </c>
      <c r="B4" s="43"/>
      <c r="C4" s="28"/>
      <c r="D4" s="28"/>
      <c r="E4" s="251"/>
      <c r="G4" s="248"/>
      <c r="I4" s="248"/>
      <c r="J4" s="2"/>
      <c r="L4" s="248"/>
      <c r="M4" s="2"/>
      <c r="O4" s="248"/>
      <c r="P4" s="2"/>
      <c r="R4" s="248"/>
      <c r="S4" s="2"/>
      <c r="U4" s="248"/>
      <c r="V4" s="2"/>
      <c r="X4" s="248"/>
      <c r="Y4" s="2"/>
      <c r="AA4" s="248"/>
      <c r="AB4" s="2"/>
      <c r="AD4" s="248"/>
      <c r="AE4" s="2"/>
    </row>
    <row r="5" spans="1:32" ht="14.45">
      <c r="A5">
        <v>4</v>
      </c>
      <c r="B5" s="43"/>
      <c r="C5" s="29" t="s">
        <v>16</v>
      </c>
      <c r="D5" s="29" t="s">
        <v>17</v>
      </c>
      <c r="E5" s="54" t="s">
        <v>18</v>
      </c>
      <c r="F5" s="1"/>
      <c r="G5" s="42">
        <f ca="1">AVERAGE(G8:G11,G14:G16,G18:G20,G22:G24,G27:G29,G31:G33,G35:G37,G39:G41,G43:G46,G48:G50,G53:G55,G57:G59,G61:G63)</f>
        <v>33.909146341463405</v>
      </c>
      <c r="H5" s="109"/>
      <c r="I5" s="42">
        <f ca="1">AVERAGE(I8:I11,I14:I16,I18:I20,I22:I24,I27:I29,I31:I33,I35:I37,I39:I41,I43:I46,I48:I50,I53:I55,I57:I59,I61:I63)</f>
        <v>53.604878048780456</v>
      </c>
      <c r="J5" s="181"/>
      <c r="K5" s="182"/>
      <c r="L5" s="42">
        <f ca="1">AVERAGE(L8:L11,L14:L16,L18:L20,L22:L24,L27:L29,L31:L33,L35:L37,L39:L41,L43:L46,L48:L50,L53:L55,L57:L59,L61:L63)</f>
        <v>17.868292682926825</v>
      </c>
      <c r="M5" s="181"/>
      <c r="N5" s="182"/>
      <c r="O5" s="42">
        <f ca="1">AVERAGE(O8:O11,O14:O16,O18:O20,O22:O24,O27:O29,O31:O33,O35:O37,O39:O41,O43:O46,O48:O50,O53:O55,O57:O59,O61:O63)</f>
        <v>23.553658536585353</v>
      </c>
      <c r="P5" s="181"/>
      <c r="Q5" s="182"/>
      <c r="R5" s="42">
        <f ca="1">AVERAGE(R8:R11,R14:R16,R18:R20,R22:R24,R27:R29,R31:R33,R35:R37,R39:R41,R43:R46,R48:R50,R53:R55,R57:R59,R61:R63)</f>
        <v>10.558536585365855</v>
      </c>
      <c r="S5" s="181"/>
      <c r="T5" s="182"/>
      <c r="U5" s="42">
        <f ca="1">AVERAGE(U8:U11,U14:U16,U18:U20,U22:U24,U27:U29,U31:U33,U35:U37,U39:U41,U43:U46,U48:U50,U53:U55,U57:U59,U61:U63)</f>
        <v>44.670731707317046</v>
      </c>
      <c r="V5" s="181"/>
      <c r="W5" s="246"/>
      <c r="X5" s="179">
        <f ca="1">AVERAGE(X8:X11,X14:X16,X18:X20,X22:X24,X27:X29,X31:X33,X35:X37,X39:X41,X43:X46,X48:X50,X53:X55,X57:X59,X61:X63)</f>
        <v>21.117073170731697</v>
      </c>
      <c r="Y5" s="181"/>
      <c r="Z5" s="246"/>
      <c r="AA5" s="179">
        <f ca="1">AVERAGE(AA8:AA11,AA14:AA16,AA18:AA20,AA22:AA24,AA27:AA29,AA31:AA33,AA35:AA37,AA39:AA41,AA43:AA46,AA48:AA50,AA53:AA55,AA57:AA59,AA61:AA63)</f>
        <v>60.102439024390215</v>
      </c>
      <c r="AB5" s="181"/>
      <c r="AC5" s="246"/>
      <c r="AD5" s="258">
        <f ca="1">AVERAGE(AD8:AD11,AD14:AD16,AD18:AD20,AD22:AD24,AD27:AD29,AD31:AD33,AD35:AD37,AD39:AD41,AD43:AD46,AD48:AD50,AD53:AD55,AD57:AD59,AD61:AD63)</f>
        <v>39.797560975609727</v>
      </c>
      <c r="AE5" s="30"/>
      <c r="AF5" s="109"/>
    </row>
    <row r="6" spans="1:32" ht="15" customHeight="1">
      <c r="A6">
        <v>5</v>
      </c>
      <c r="B6" s="43"/>
      <c r="C6" s="31" t="s">
        <v>19</v>
      </c>
      <c r="D6" s="32"/>
      <c r="E6" s="55"/>
      <c r="F6" s="45"/>
      <c r="G6" s="8">
        <f ca="1">G7</f>
        <v>30.178124999999998</v>
      </c>
      <c r="H6" s="108"/>
      <c r="I6" s="8">
        <f ca="1">I7</f>
        <v>58.274999999999999</v>
      </c>
      <c r="J6" s="7"/>
      <c r="K6" s="45"/>
      <c r="L6" s="8">
        <f ca="1">L7</f>
        <v>16.649999999999999</v>
      </c>
      <c r="M6" s="7"/>
      <c r="N6" s="45"/>
      <c r="O6" s="8">
        <f ca="1">O7</f>
        <v>24.974999999999998</v>
      </c>
      <c r="P6" s="7"/>
      <c r="Q6" s="45"/>
      <c r="R6" s="8">
        <f ca="1">R7</f>
        <v>0</v>
      </c>
      <c r="S6" s="7"/>
      <c r="T6" s="45"/>
      <c r="U6" s="8">
        <f ca="1">U7</f>
        <v>41.625</v>
      </c>
      <c r="V6" s="7"/>
      <c r="W6" s="108"/>
      <c r="X6" s="8">
        <f ca="1">X7</f>
        <v>0</v>
      </c>
      <c r="Y6" s="7"/>
      <c r="Z6" s="108"/>
      <c r="AA6" s="8">
        <f ca="1">AA7</f>
        <v>66.599999999999994</v>
      </c>
      <c r="AB6" s="7"/>
      <c r="AC6" s="108"/>
      <c r="AD6" s="8">
        <f ca="1">AD7</f>
        <v>33.299999999999997</v>
      </c>
      <c r="AE6" s="7"/>
      <c r="AF6" s="108"/>
    </row>
    <row r="7" spans="1:32" ht="15" customHeight="1">
      <c r="A7">
        <v>6</v>
      </c>
      <c r="B7" s="43"/>
      <c r="C7" s="33"/>
      <c r="D7" s="34" t="s">
        <v>20</v>
      </c>
      <c r="E7" s="51"/>
      <c r="F7" s="1"/>
      <c r="G7" s="11">
        <f ca="1">AVERAGE(G8:G11)</f>
        <v>30.178124999999998</v>
      </c>
      <c r="H7" s="109"/>
      <c r="I7" s="11">
        <f ca="1">AVERAGE(I8:I11)</f>
        <v>58.274999999999999</v>
      </c>
      <c r="J7" s="10"/>
      <c r="K7" s="1"/>
      <c r="L7" s="11">
        <f ca="1">AVERAGE(L8:L11)</f>
        <v>16.649999999999999</v>
      </c>
      <c r="M7" s="10"/>
      <c r="N7" s="1"/>
      <c r="O7" s="11">
        <f ca="1">IFERROR(AVERAGE(O8:O11),"")</f>
        <v>24.974999999999998</v>
      </c>
      <c r="P7" s="10"/>
      <c r="Q7" s="1"/>
      <c r="R7" s="11">
        <f ca="1">IFERROR(AVERAGE(R8:R11),"")</f>
        <v>0</v>
      </c>
      <c r="S7" s="10"/>
      <c r="T7" s="1"/>
      <c r="U7" s="11">
        <f ca="1">AVERAGE(U8:U11)</f>
        <v>41.625</v>
      </c>
      <c r="V7" s="10"/>
      <c r="W7" s="109"/>
      <c r="X7" s="11">
        <f ca="1">AVERAGE(X8:X11)</f>
        <v>0</v>
      </c>
      <c r="Y7" s="10"/>
      <c r="Z7" s="109"/>
      <c r="AA7" s="11">
        <f ca="1">AVERAGE(AA8:AA11)</f>
        <v>66.599999999999994</v>
      </c>
      <c r="AB7" s="10"/>
      <c r="AC7" s="109"/>
      <c r="AD7" s="11">
        <f ca="1">AVERAGE(AD8:AD11)</f>
        <v>33.299999999999997</v>
      </c>
      <c r="AE7" s="10"/>
      <c r="AF7" s="109"/>
    </row>
    <row r="8" spans="1:32" ht="15" customHeight="1" outlineLevel="1" thickBot="1">
      <c r="A8">
        <v>7</v>
      </c>
      <c r="B8" s="43"/>
      <c r="C8" s="33"/>
      <c r="D8" s="28"/>
      <c r="E8" s="48" t="s">
        <v>21</v>
      </c>
      <c r="F8" s="1"/>
      <c r="G8" s="8">
        <f ca="1">AVERAGE(I8,L8,O8,R8,U8,X8,AA8,AD8)</f>
        <v>29.137499999999996</v>
      </c>
      <c r="H8" s="109"/>
      <c r="I8" s="8">
        <f ca="1">(J8-1)*33.3</f>
        <v>66.599999999999994</v>
      </c>
      <c r="J8" s="89" cm="1">
        <f t="array" aca="1" ref="J8" ca="1">INDIRECT(I$2&amp;"!G"&amp;$A8)</f>
        <v>3</v>
      </c>
      <c r="K8" s="1"/>
      <c r="L8" s="8">
        <f ca="1">(M8-1)*33.3</f>
        <v>0</v>
      </c>
      <c r="M8" s="89" cm="1">
        <f t="array" aca="1" ref="M8" ca="1">INDIRECT(L$2&amp;"!G"&amp;$A8)</f>
        <v>1</v>
      </c>
      <c r="N8" s="109"/>
      <c r="O8" s="8">
        <f ca="1">IF(P8=0,"",(P8-1)*33.3)</f>
        <v>33.299999999999997</v>
      </c>
      <c r="P8" s="14" cm="1">
        <f t="array" aca="1" ref="P8" ca="1">INDIRECT(O$2&amp;"!G"&amp;$A8)</f>
        <v>2</v>
      </c>
      <c r="Q8" s="1"/>
      <c r="R8" s="8">
        <f ca="1">IF(S8=0,"",(S8-1)*33.3)</f>
        <v>0</v>
      </c>
      <c r="S8" s="89" cm="1">
        <f t="array" aca="1" ref="S8" ca="1">INDIRECT(R$2&amp;"!G"&amp;$A8)</f>
        <v>1</v>
      </c>
      <c r="T8" s="109"/>
      <c r="U8" s="8">
        <f ca="1">(V8-1)*33.3</f>
        <v>33.299999999999997</v>
      </c>
      <c r="V8" s="89" cm="1">
        <f t="array" aca="1" ref="V8" ca="1">INDIRECT(U$2&amp;"!G"&amp;$A9)</f>
        <v>2</v>
      </c>
      <c r="W8" s="109"/>
      <c r="X8" s="8">
        <f ca="1">(Y8-1)*33.3</f>
        <v>0</v>
      </c>
      <c r="Y8" s="89" cm="1">
        <f t="array" aca="1" ref="Y8" ca="1">INDIRECT(X$2&amp;"!G"&amp;$A8)</f>
        <v>1</v>
      </c>
      <c r="Z8" s="109"/>
      <c r="AA8" s="8">
        <f ca="1">(AB8-1)*33.3</f>
        <v>66.599999999999994</v>
      </c>
      <c r="AB8" s="89" cm="1">
        <f t="array" aca="1" ref="AB8" ca="1">INDIRECT(AA$2&amp;"!G"&amp;$A8)</f>
        <v>3</v>
      </c>
      <c r="AC8" s="109"/>
      <c r="AD8" s="8">
        <f ca="1">(AE8-1)*33.3</f>
        <v>33.299999999999997</v>
      </c>
      <c r="AE8" s="89" cm="1">
        <f t="array" aca="1" ref="AE8" ca="1">INDIRECT(AD$2&amp;"!G"&amp;$A8)</f>
        <v>2</v>
      </c>
      <c r="AF8" s="109"/>
    </row>
    <row r="9" spans="1:32" ht="15" customHeight="1" outlineLevel="1">
      <c r="A9">
        <v>8</v>
      </c>
      <c r="B9" s="43"/>
      <c r="C9" s="33"/>
      <c r="D9" s="28"/>
      <c r="E9" s="56" t="s">
        <v>22</v>
      </c>
      <c r="F9" s="1"/>
      <c r="G9" s="8">
        <f ca="1">AVERAGE(I9,L9,O9,R9,U9,X9,AA9,AD9)</f>
        <v>29.137499999999996</v>
      </c>
      <c r="H9" s="109"/>
      <c r="I9" s="8">
        <f ca="1">(J9-1)*33.3</f>
        <v>66.599999999999994</v>
      </c>
      <c r="J9" s="89" cm="1">
        <f t="array" aca="1" ref="J9" ca="1">INDIRECT(I$2&amp;"!G"&amp;$A9)</f>
        <v>3</v>
      </c>
      <c r="K9" s="1"/>
      <c r="L9" s="8">
        <f ca="1">(M9-1)*33.3</f>
        <v>33.299999999999997</v>
      </c>
      <c r="M9" s="89" cm="1">
        <f t="array" aca="1" ref="M9" ca="1">INDIRECT(L$2&amp;"!G"&amp;$A9)</f>
        <v>2</v>
      </c>
      <c r="N9" s="109"/>
      <c r="O9" s="8">
        <f t="shared" ref="O9:O11" ca="1" si="0">IF(P9=0,"",(P9-1)*33.3)</f>
        <v>0</v>
      </c>
      <c r="P9" s="89" cm="1">
        <f t="array" aca="1" ref="P9" ca="1">INDIRECT(O$2&amp;"!G"&amp;$A9)</f>
        <v>1</v>
      </c>
      <c r="Q9" s="1"/>
      <c r="R9" s="8">
        <f t="shared" ref="R9:R11" ca="1" si="1">IF(S9=0,"",(S9-1)*33.3)</f>
        <v>0</v>
      </c>
      <c r="S9" s="89" cm="1">
        <f t="array" aca="1" ref="S9" ca="1">INDIRECT(R$2&amp;"!G"&amp;$A9)</f>
        <v>1</v>
      </c>
      <c r="T9" s="109"/>
      <c r="U9" s="270">
        <f ca="1">(V9-1)*33.3</f>
        <v>33.299999999999997</v>
      </c>
      <c r="V9" s="267" cm="1">
        <f t="array" aca="1" ref="V9" ca="1">INDIRECT(U$2&amp;"!G"&amp;$A10)</f>
        <v>2</v>
      </c>
      <c r="W9" s="109"/>
      <c r="X9" s="8">
        <f ca="1">(Y9-1)*33.3</f>
        <v>0</v>
      </c>
      <c r="Y9" s="89" cm="1">
        <f t="array" aca="1" ref="Y9" ca="1">INDIRECT(X$2&amp;"!G"&amp;$A9)</f>
        <v>1</v>
      </c>
      <c r="Z9" s="109"/>
      <c r="AA9" s="8">
        <f ca="1">(AB9-1)*33.3</f>
        <v>66.599999999999994</v>
      </c>
      <c r="AB9" s="89" cm="1">
        <f t="array" aca="1" ref="AB9" ca="1">INDIRECT(AA$2&amp;"!G"&amp;$A9)</f>
        <v>3</v>
      </c>
      <c r="AC9" s="109"/>
      <c r="AD9" s="8">
        <f ca="1">(AE9-1)*33.3</f>
        <v>33.299999999999997</v>
      </c>
      <c r="AE9" s="89" cm="1">
        <f t="array" aca="1" ref="AE9" ca="1">INDIRECT(AD$2&amp;"!G"&amp;$A9)</f>
        <v>2</v>
      </c>
      <c r="AF9" s="109"/>
    </row>
    <row r="10" spans="1:32" ht="15" customHeight="1" outlineLevel="1">
      <c r="A10">
        <v>9</v>
      </c>
      <c r="B10" s="43"/>
      <c r="C10" s="33"/>
      <c r="D10" s="28"/>
      <c r="E10" s="57" t="s">
        <v>23</v>
      </c>
      <c r="F10" s="1"/>
      <c r="G10" s="8">
        <f ca="1">AVERAGE(I10,L10,O10,R10,U10,X10,AA10,AD10)</f>
        <v>29.137499999999996</v>
      </c>
      <c r="H10" s="109"/>
      <c r="I10" s="8">
        <f ca="1">(J10-1)*33.3</f>
        <v>33.299999999999997</v>
      </c>
      <c r="J10" s="89" cm="1">
        <f t="array" aca="1" ref="J10" ca="1">INDIRECT(I$2&amp;"!G"&amp;$A10)</f>
        <v>2</v>
      </c>
      <c r="K10" s="109"/>
      <c r="L10" s="8">
        <f ca="1">(M10-1)*33.3</f>
        <v>0</v>
      </c>
      <c r="M10" s="89" cm="1">
        <f t="array" aca="1" ref="M10" ca="1">INDIRECT(L$2&amp;"!G"&amp;$A10)</f>
        <v>1</v>
      </c>
      <c r="N10" s="109"/>
      <c r="O10" s="8">
        <f t="shared" ca="1" si="0"/>
        <v>33.299999999999997</v>
      </c>
      <c r="P10" s="89" cm="1">
        <f t="array" aca="1" ref="P10" ca="1">INDIRECT(O$2&amp;"!G"&amp;$A10)</f>
        <v>2</v>
      </c>
      <c r="Q10" s="1"/>
      <c r="R10" s="8">
        <f t="shared" ca="1" si="1"/>
        <v>0</v>
      </c>
      <c r="S10" s="89" cm="1">
        <f t="array" aca="1" ref="S10" ca="1">INDIRECT(R$2&amp;"!G"&amp;$A10)</f>
        <v>1</v>
      </c>
      <c r="T10" s="109"/>
      <c r="U10" s="98">
        <f ca="1">(V10-1)*33.3</f>
        <v>66.599999999999994</v>
      </c>
      <c r="V10" s="268" cm="1">
        <f t="array" aca="1" ref="V10" ca="1">INDIRECT(U$2&amp;"!G"&amp;$A11)</f>
        <v>3</v>
      </c>
      <c r="W10" s="109"/>
      <c r="X10" s="8">
        <f ca="1">(Y10-1)*33.3</f>
        <v>0</v>
      </c>
      <c r="Y10" s="89" cm="1">
        <f t="array" aca="1" ref="Y10" ca="1">INDIRECT(X$2&amp;"!G"&amp;$A10)</f>
        <v>1</v>
      </c>
      <c r="Z10" s="109"/>
      <c r="AA10" s="8">
        <f ca="1">(AB10-1)*33.3</f>
        <v>66.599999999999994</v>
      </c>
      <c r="AB10" s="89" cm="1">
        <f t="array" aca="1" ref="AB10" ca="1">INDIRECT(AA$2&amp;"!G"&amp;$A10)</f>
        <v>3</v>
      </c>
      <c r="AC10" s="109"/>
      <c r="AD10" s="8">
        <f ca="1">(AE10-1)*33.3</f>
        <v>33.299999999999997</v>
      </c>
      <c r="AE10" s="89" cm="1">
        <f t="array" aca="1" ref="AE10" ca="1">INDIRECT(AD$2&amp;"!G"&amp;$A10)</f>
        <v>2</v>
      </c>
      <c r="AF10" s="109"/>
    </row>
    <row r="11" spans="1:32" ht="15" customHeight="1" outlineLevel="1" thickBot="1">
      <c r="A11">
        <v>10</v>
      </c>
      <c r="B11" s="43"/>
      <c r="C11" s="37"/>
      <c r="D11" s="38"/>
      <c r="E11" s="58" t="s">
        <v>24</v>
      </c>
      <c r="F11" s="18"/>
      <c r="G11" s="8">
        <f ca="1">AVERAGE(I11,L11,O11,R11,U11,X11,AA11,AD11)</f>
        <v>33.299999999999997</v>
      </c>
      <c r="H11" s="243"/>
      <c r="I11" s="8">
        <f ca="1">(J11-1)*33.3</f>
        <v>66.599999999999994</v>
      </c>
      <c r="J11" s="89" cm="1">
        <f t="array" aca="1" ref="J11" ca="1">INDIRECT(I$2&amp;"!G"&amp;$A11)</f>
        <v>3</v>
      </c>
      <c r="K11" s="243"/>
      <c r="L11" s="8">
        <f ca="1">(M11-1)*33.3</f>
        <v>33.299999999999997</v>
      </c>
      <c r="M11" s="89" cm="1">
        <f t="array" aca="1" ref="M11" ca="1">INDIRECT(L$2&amp;"!G"&amp;$A11)</f>
        <v>2</v>
      </c>
      <c r="N11" s="243"/>
      <c r="O11" s="8">
        <f t="shared" ca="1" si="0"/>
        <v>33.299999999999997</v>
      </c>
      <c r="P11" s="89" cm="1">
        <f t="array" aca="1" ref="P11" ca="1">INDIRECT(O$2&amp;"!G"&amp;$A11)</f>
        <v>2</v>
      </c>
      <c r="Q11" s="18"/>
      <c r="R11" s="8">
        <f t="shared" ca="1" si="1"/>
        <v>0</v>
      </c>
      <c r="S11" s="89" cm="1">
        <f t="array" aca="1" ref="S11" ca="1">INDIRECT(R$2&amp;"!G"&amp;$A11)</f>
        <v>1</v>
      </c>
      <c r="T11" s="243"/>
      <c r="U11" s="271">
        <f ca="1">(V11-1)*33.3</f>
        <v>33.299999999999997</v>
      </c>
      <c r="V11" s="269" cm="1">
        <f t="array" aca="1" ref="V11" ca="1">INDIRECT(U$2&amp;"!G"&amp;$A12)</f>
        <v>2</v>
      </c>
      <c r="W11" s="243"/>
      <c r="X11" s="8">
        <f ca="1">(Y11-1)*33.3</f>
        <v>0</v>
      </c>
      <c r="Y11" s="89" cm="1">
        <f t="array" aca="1" ref="Y11" ca="1">INDIRECT(X$2&amp;"!G"&amp;$A11)</f>
        <v>1</v>
      </c>
      <c r="Z11" s="243"/>
      <c r="AA11" s="8">
        <f ca="1">(AB11-1)*33.3</f>
        <v>66.599999999999994</v>
      </c>
      <c r="AB11" s="89" cm="1">
        <f t="array" aca="1" ref="AB11" ca="1">INDIRECT(AA$2&amp;"!G"&amp;$A11)</f>
        <v>3</v>
      </c>
      <c r="AC11" s="243"/>
      <c r="AD11" s="8">
        <f ca="1">(AE11-1)*33.3</f>
        <v>33.299999999999997</v>
      </c>
      <c r="AE11" s="89" cm="1">
        <f t="array" aca="1" ref="AE11" ca="1">INDIRECT(AD$2&amp;"!G"&amp;$A11)</f>
        <v>2</v>
      </c>
      <c r="AF11" s="243" t="s">
        <v>25</v>
      </c>
    </row>
    <row r="12" spans="1:32" ht="15" customHeight="1">
      <c r="A12">
        <v>11</v>
      </c>
      <c r="B12" s="43"/>
      <c r="C12" s="189" t="s">
        <v>26</v>
      </c>
      <c r="D12" s="190"/>
      <c r="E12" s="191"/>
      <c r="F12" s="192"/>
      <c r="G12" s="193">
        <f ca="1">AVERAGE(G14:G16,G18:G20,G22:G24)</f>
        <v>38.85</v>
      </c>
      <c r="H12" s="108"/>
      <c r="I12" s="193">
        <f ca="1">AVERAGE(I14:I16,I18:I20,I22:I24)</f>
        <v>51.800000000000004</v>
      </c>
      <c r="J12" s="194"/>
      <c r="K12" s="108"/>
      <c r="L12" s="193">
        <f ca="1">AVERAGE(L14:L16,L18:L20,L22:L24)</f>
        <v>14.799999999999999</v>
      </c>
      <c r="M12" s="192"/>
      <c r="N12" s="108"/>
      <c r="O12" s="193">
        <f ca="1">AVERAGE(O14:O16,O18:O20,O22:O24)</f>
        <v>33.300000000000004</v>
      </c>
      <c r="P12" s="192"/>
      <c r="Q12" s="192"/>
      <c r="R12" s="193">
        <f ca="1">IFERROR(AVERAGE(R13,R17,R21),"")</f>
        <v>11.1</v>
      </c>
      <c r="S12" s="192"/>
      <c r="T12" s="108"/>
      <c r="U12" s="261">
        <f ca="1">AVERAGE(U14:U16,U18:U20,U22:U24)</f>
        <v>44.400000000000006</v>
      </c>
      <c r="V12" s="272"/>
      <c r="W12" s="108"/>
      <c r="X12" s="193">
        <f ca="1">AVERAGE(X14:X16,X18:X20,X22:X24)</f>
        <v>29.600000000000005</v>
      </c>
      <c r="Y12" s="192"/>
      <c r="Z12" s="108"/>
      <c r="AA12" s="193">
        <f ca="1">AVERAGE(AA14:AA16,AA18:AA20,AA22:AA24)</f>
        <v>66.599999999999994</v>
      </c>
      <c r="AB12" s="192"/>
      <c r="AC12" s="108"/>
      <c r="AD12" s="193">
        <f ca="1">AVERAGE(AD14:AD16,AD18:AD20,AD22:AD24)</f>
        <v>59.199999999999996</v>
      </c>
      <c r="AE12" s="192"/>
      <c r="AF12" s="108"/>
    </row>
    <row r="13" spans="1:32" ht="15" customHeight="1">
      <c r="A13">
        <v>12</v>
      </c>
      <c r="B13" s="43"/>
      <c r="C13" s="33"/>
      <c r="D13" s="34" t="s">
        <v>28</v>
      </c>
      <c r="E13" s="201"/>
      <c r="F13" s="202"/>
      <c r="G13" s="203">
        <f ca="1">AVERAGE(G14:G16)</f>
        <v>44.4</v>
      </c>
      <c r="H13" s="109"/>
      <c r="I13" s="203">
        <f ca="1">AVERAGE(I14:I16)</f>
        <v>44.4</v>
      </c>
      <c r="J13" s="204"/>
      <c r="K13" s="109"/>
      <c r="L13" s="203">
        <f ca="1">IFERROR(AVERAGE(L14:L16),"")</f>
        <v>22.2</v>
      </c>
      <c r="M13" s="204"/>
      <c r="N13" s="109"/>
      <c r="O13" s="203">
        <f ca="1">IFERROR(AVERAGE(O14:O16),"")</f>
        <v>33.299999999999997</v>
      </c>
      <c r="P13" s="202"/>
      <c r="Q13" s="202"/>
      <c r="R13" s="203">
        <f ca="1">IFERROR(AVERAGE(R14:R16),"")</f>
        <v>22.2</v>
      </c>
      <c r="S13" s="202"/>
      <c r="T13" s="109"/>
      <c r="U13" s="203">
        <f ca="1">AVERAGE(U14:U16)</f>
        <v>55.5</v>
      </c>
      <c r="V13" s="202"/>
      <c r="W13" s="109"/>
      <c r="X13" s="203">
        <f ca="1">AVERAGE(X14:X16)</f>
        <v>33.299999999999997</v>
      </c>
      <c r="Y13" s="202"/>
      <c r="Z13" s="109"/>
      <c r="AA13" s="203">
        <f ca="1">AVERAGE(AA14:AA16)</f>
        <v>77.7</v>
      </c>
      <c r="AB13" s="202"/>
      <c r="AC13" s="109"/>
      <c r="AD13" s="203">
        <f ca="1">AVERAGE(AD14:AD16)</f>
        <v>66.599999999999994</v>
      </c>
      <c r="AE13" s="202"/>
      <c r="AF13" s="109"/>
    </row>
    <row r="14" spans="1:32" ht="15" customHeight="1" outlineLevel="1">
      <c r="A14">
        <v>13</v>
      </c>
      <c r="B14" s="43"/>
      <c r="C14" s="33"/>
      <c r="D14" s="28"/>
      <c r="E14" s="52" t="s">
        <v>29</v>
      </c>
      <c r="F14" s="1"/>
      <c r="G14" s="8">
        <f t="shared" ref="G14:G24" ca="1" si="2">AVERAGE(I14,L14,O14,R14,U14,X14,AA14,AD14)</f>
        <v>49.949999999999989</v>
      </c>
      <c r="H14" s="109"/>
      <c r="I14" s="8">
        <f ca="1">(J14-1)*33.3</f>
        <v>66.599999999999994</v>
      </c>
      <c r="J14" s="89" cm="1">
        <f t="array" aca="1" ref="J14" ca="1">INDIRECT(I$2&amp;"!G"&amp;$A14)</f>
        <v>3</v>
      </c>
      <c r="K14" s="109"/>
      <c r="L14" s="8">
        <f ca="1">(M14-1)*33.3</f>
        <v>0</v>
      </c>
      <c r="M14" s="260" cm="1">
        <f t="array" aca="1" ref="M14" ca="1">INDIRECT(L$2&amp;"!G"&amp;$A14)</f>
        <v>1</v>
      </c>
      <c r="N14" s="109"/>
      <c r="O14" s="8">
        <f t="shared" ref="O14:O16" ca="1" si="3">IF(P14=0,"",(P14-1)*33.3)</f>
        <v>33.299999999999997</v>
      </c>
      <c r="P14" s="89" cm="1">
        <f t="array" aca="1" ref="P14" ca="1">INDIRECT(O$2&amp;"!G"&amp;$A14)</f>
        <v>2</v>
      </c>
      <c r="Q14" s="1"/>
      <c r="R14" s="8">
        <f t="shared" ref="R14:R16" ca="1" si="4">IF(S14=0,"",(S14-1)*33.3)</f>
        <v>33.299999999999997</v>
      </c>
      <c r="S14" s="89" cm="1">
        <f t="array" aca="1" ref="S14" ca="1">INDIRECT(R$2&amp;"!G"&amp;$A14)</f>
        <v>2</v>
      </c>
      <c r="T14" s="109"/>
      <c r="U14" s="8">
        <f ca="1">(V14-1)*33.3</f>
        <v>66.599999999999994</v>
      </c>
      <c r="V14" s="89" cm="1">
        <f t="array" aca="1" ref="V14" ca="1">INDIRECT(U$2&amp;"!G"&amp;$A15)</f>
        <v>3</v>
      </c>
      <c r="W14" s="109"/>
      <c r="X14" s="8">
        <f ca="1">(Y14-1)*33.3</f>
        <v>33.299999999999997</v>
      </c>
      <c r="Y14" s="89" cm="1">
        <f t="array" aca="1" ref="Y14" ca="1">INDIRECT(X$2&amp;"!G"&amp;$A14)</f>
        <v>2</v>
      </c>
      <c r="Z14" s="109"/>
      <c r="AA14" s="8">
        <f ca="1">(AB14-1)*33.3</f>
        <v>99.899999999999991</v>
      </c>
      <c r="AB14" s="89" cm="1">
        <f t="array" aca="1" ref="AB14" ca="1">INDIRECT(AA$2&amp;"!G"&amp;$A14)</f>
        <v>4</v>
      </c>
      <c r="AC14" s="109"/>
      <c r="AD14" s="8">
        <f ca="1">(AE14-1)*33.3</f>
        <v>66.599999999999994</v>
      </c>
      <c r="AE14" s="89" cm="1">
        <f t="array" aca="1" ref="AE14" ca="1">INDIRECT(AD$2&amp;"!G"&amp;$A14)</f>
        <v>3</v>
      </c>
      <c r="AF14" s="109"/>
    </row>
    <row r="15" spans="1:32" ht="15" customHeight="1" outlineLevel="1">
      <c r="A15">
        <v>14</v>
      </c>
      <c r="B15" s="43"/>
      <c r="C15" s="33"/>
      <c r="D15" s="28"/>
      <c r="E15" s="57" t="s">
        <v>31</v>
      </c>
      <c r="F15" s="1"/>
      <c r="G15" s="8">
        <f t="shared" ca="1" si="2"/>
        <v>37.462499999999999</v>
      </c>
      <c r="H15" s="109"/>
      <c r="I15" s="8">
        <f ca="1">(J15-1)*33.3</f>
        <v>33.299999999999997</v>
      </c>
      <c r="J15" s="89" cm="1">
        <f t="array" aca="1" ref="J15" ca="1">INDIRECT(I$2&amp;"!G"&amp;$A15)</f>
        <v>2</v>
      </c>
      <c r="K15" s="109"/>
      <c r="L15" s="8">
        <f t="shared" ref="L15:L16" ca="1" si="5">(M15-1)*33.3</f>
        <v>33.299999999999997</v>
      </c>
      <c r="M15" s="260" cm="1">
        <f t="array" aca="1" ref="M15" ca="1">INDIRECT(L$2&amp;"!G"&amp;$A15)</f>
        <v>2</v>
      </c>
      <c r="N15" s="109"/>
      <c r="O15" s="8">
        <f t="shared" ca="1" si="3"/>
        <v>33.299999999999997</v>
      </c>
      <c r="P15" s="89" cm="1">
        <f t="array" aca="1" ref="P15" ca="1">INDIRECT(O$2&amp;"!G"&amp;$A15)</f>
        <v>2</v>
      </c>
      <c r="Q15" s="1"/>
      <c r="R15" s="8">
        <f t="shared" ca="1" si="4"/>
        <v>0</v>
      </c>
      <c r="S15" s="89" cm="1">
        <f t="array" aca="1" ref="S15" ca="1">INDIRECT(R$2&amp;"!G"&amp;$A15)</f>
        <v>1</v>
      </c>
      <c r="T15" s="109"/>
      <c r="U15" s="8">
        <f ca="1">(V15-1)*33.3</f>
        <v>33.299999999999997</v>
      </c>
      <c r="V15" s="89" cm="1">
        <f t="array" aca="1" ref="V15" ca="1">INDIRECT(U$2&amp;"!G"&amp;$A16)</f>
        <v>2</v>
      </c>
      <c r="W15" s="109"/>
      <c r="X15" s="8">
        <f ca="1">(Y15-1)*33.3</f>
        <v>33.299999999999997</v>
      </c>
      <c r="Y15" s="89" cm="1">
        <f t="array" aca="1" ref="Y15" ca="1">INDIRECT(X$2&amp;"!G"&amp;$A15)</f>
        <v>2</v>
      </c>
      <c r="Z15" s="109"/>
      <c r="AA15" s="8">
        <f ca="1">(AB15-1)*33.3</f>
        <v>66.599999999999994</v>
      </c>
      <c r="AB15" s="89" cm="1">
        <f t="array" aca="1" ref="AB15" ca="1">INDIRECT(AA$2&amp;"!G"&amp;$A15)</f>
        <v>3</v>
      </c>
      <c r="AC15" s="109"/>
      <c r="AD15" s="8">
        <f ca="1">(AE15-1)*33.3</f>
        <v>66.599999999999994</v>
      </c>
      <c r="AE15" s="89" cm="1">
        <f t="array" aca="1" ref="AE15" ca="1">INDIRECT(AD$2&amp;"!G"&amp;$A15)</f>
        <v>3</v>
      </c>
      <c r="AF15" s="109"/>
    </row>
    <row r="16" spans="1:32" ht="15" customHeight="1" outlineLevel="1">
      <c r="A16">
        <v>15</v>
      </c>
      <c r="B16" s="43"/>
      <c r="C16" s="33"/>
      <c r="D16" s="28"/>
      <c r="E16" s="52" t="s">
        <v>32</v>
      </c>
      <c r="F16" s="1"/>
      <c r="G16" s="8">
        <f t="shared" ca="1" si="2"/>
        <v>45.787499999999994</v>
      </c>
      <c r="H16" s="109"/>
      <c r="I16" s="8">
        <f ca="1">(J16-1)*33.3</f>
        <v>33.299999999999997</v>
      </c>
      <c r="J16" s="89" cm="1">
        <f t="array" aca="1" ref="J16" ca="1">INDIRECT(I$2&amp;"!G"&amp;$A16)</f>
        <v>2</v>
      </c>
      <c r="K16" s="109"/>
      <c r="L16" s="8">
        <f t="shared" ca="1" si="5"/>
        <v>33.299999999999997</v>
      </c>
      <c r="M16" s="260" cm="1">
        <f t="array" aca="1" ref="M16" ca="1">INDIRECT(L$2&amp;"!G"&amp;$A16)</f>
        <v>2</v>
      </c>
      <c r="N16" s="109"/>
      <c r="O16" s="8">
        <f t="shared" ca="1" si="3"/>
        <v>33.299999999999997</v>
      </c>
      <c r="P16" s="89" cm="1">
        <f t="array" aca="1" ref="P16" ca="1">INDIRECT(O$2&amp;"!G"&amp;$A16)</f>
        <v>2</v>
      </c>
      <c r="Q16" s="1"/>
      <c r="R16" s="8">
        <f t="shared" ca="1" si="4"/>
        <v>33.299999999999997</v>
      </c>
      <c r="S16" s="89" cm="1">
        <f t="array" aca="1" ref="S16" ca="1">INDIRECT(R$2&amp;"!G"&amp;$A16)</f>
        <v>2</v>
      </c>
      <c r="T16" s="109"/>
      <c r="U16" s="8">
        <f ca="1">(V16-1)*33.3</f>
        <v>66.599999999999994</v>
      </c>
      <c r="V16" s="89" cm="1">
        <f t="array" aca="1" ref="V16" ca="1">INDIRECT(U$2&amp;"!G"&amp;$A17)</f>
        <v>3</v>
      </c>
      <c r="W16" s="109"/>
      <c r="X16" s="8">
        <f ca="1">(Y16-1)*33.3</f>
        <v>33.299999999999997</v>
      </c>
      <c r="Y16" s="89" cm="1">
        <f t="array" aca="1" ref="Y16" ca="1">INDIRECT(X$2&amp;"!G"&amp;$A16)</f>
        <v>2</v>
      </c>
      <c r="Z16" s="109"/>
      <c r="AA16" s="8">
        <f ca="1">(AB16-1)*33.3</f>
        <v>66.599999999999994</v>
      </c>
      <c r="AB16" s="89" cm="1">
        <f t="array" aca="1" ref="AB16" ca="1">INDIRECT(AA$2&amp;"!G"&amp;$A16)</f>
        <v>3</v>
      </c>
      <c r="AC16" s="109"/>
      <c r="AD16" s="8">
        <f ca="1">(AE16-1)*33.3</f>
        <v>66.599999999999994</v>
      </c>
      <c r="AE16" s="89" cm="1">
        <f t="array" aca="1" ref="AE16" ca="1">INDIRECT(AD$2&amp;"!G"&amp;$A16)</f>
        <v>3</v>
      </c>
      <c r="AF16" s="109"/>
    </row>
    <row r="17" spans="1:32" s="225" customFormat="1" ht="15" customHeight="1">
      <c r="A17">
        <v>16</v>
      </c>
      <c r="B17" s="220"/>
      <c r="C17" s="221"/>
      <c r="D17" s="222" t="s">
        <v>33</v>
      </c>
      <c r="E17" s="223"/>
      <c r="F17" s="213"/>
      <c r="G17" s="242">
        <f t="shared" ca="1" si="2"/>
        <v>40.237499999999997</v>
      </c>
      <c r="H17" s="109"/>
      <c r="I17" s="242">
        <f ca="1">AVERAGE(I18:I20)</f>
        <v>66.599999999999994</v>
      </c>
      <c r="J17" s="242"/>
      <c r="K17" s="244"/>
      <c r="L17" s="203">
        <f ca="1">IFERROR(AVERAGE(L18:L20),"")</f>
        <v>22.2</v>
      </c>
      <c r="M17" s="260" cm="1">
        <f t="array" aca="1" ref="M17" ca="1">INDIRECT(L$2&amp;"!G"&amp;$A17)</f>
        <v>0</v>
      </c>
      <c r="N17" s="244"/>
      <c r="O17" s="242">
        <f ca="1">IFERROR(AVERAGE(O18:O20),"")</f>
        <v>33.299999999999997</v>
      </c>
      <c r="P17" s="242"/>
      <c r="Q17" s="242"/>
      <c r="R17" s="242">
        <f ca="1">IFERROR(AVERAGE(R18:R20),"")</f>
        <v>11.1</v>
      </c>
      <c r="S17" s="242"/>
      <c r="T17" s="244"/>
      <c r="U17" s="242">
        <f ca="1">AVERAGE(U18:U20)</f>
        <v>44.4</v>
      </c>
      <c r="V17" s="242"/>
      <c r="W17" s="244"/>
      <c r="X17" s="242">
        <f ca="1">AVERAGE(X18:X20)</f>
        <v>33.299999999999997</v>
      </c>
      <c r="Y17" s="242"/>
      <c r="Z17" s="244"/>
      <c r="AA17" s="242">
        <f ca="1">AVERAGE(AA18:AA20)</f>
        <v>55.5</v>
      </c>
      <c r="AB17" s="242"/>
      <c r="AC17" s="244"/>
      <c r="AD17" s="242">
        <f ca="1">AVERAGE(AD18:AD20)</f>
        <v>55.5</v>
      </c>
      <c r="AE17" s="242"/>
      <c r="AF17" s="244"/>
    </row>
    <row r="18" spans="1:32" ht="15" customHeight="1" outlineLevel="1">
      <c r="A18">
        <v>17</v>
      </c>
      <c r="B18" s="43"/>
      <c r="C18" s="33"/>
      <c r="D18" s="28"/>
      <c r="E18" s="52" t="s">
        <v>34</v>
      </c>
      <c r="F18" s="1"/>
      <c r="G18" s="8">
        <f t="shared" ca="1" si="2"/>
        <v>41.625</v>
      </c>
      <c r="H18" s="109"/>
      <c r="I18" s="8">
        <f ca="1">(J18-1)*33.3</f>
        <v>66.599999999999994</v>
      </c>
      <c r="J18" s="89" cm="1">
        <f t="array" aca="1" ref="J18" ca="1">INDIRECT(I$2&amp;"!G"&amp;$A18)</f>
        <v>3</v>
      </c>
      <c r="K18" s="109"/>
      <c r="L18" s="8">
        <f ca="1">(M18-1)*33.3</f>
        <v>0</v>
      </c>
      <c r="M18" s="260" cm="1">
        <f t="array" aca="1" ref="M18" ca="1">INDIRECT(L$2&amp;"!G"&amp;$A18)</f>
        <v>1</v>
      </c>
      <c r="N18" s="109"/>
      <c r="O18" s="8">
        <f t="shared" ref="O18:O20" ca="1" si="6">IF(P18=0,"",(P18-1)*33.3)</f>
        <v>33.299999999999997</v>
      </c>
      <c r="P18" s="89" cm="1">
        <f t="array" aca="1" ref="P18" ca="1">INDIRECT(O$2&amp;"!G"&amp;$A18)</f>
        <v>2</v>
      </c>
      <c r="Q18" s="1"/>
      <c r="R18" s="8">
        <f t="shared" ref="R18:R20" ca="1" si="7">IF(S18=0,"",(S18-1)*33.3)</f>
        <v>0</v>
      </c>
      <c r="S18" s="89" cm="1">
        <f t="array" aca="1" ref="S18" ca="1">INDIRECT(R$2&amp;"!G"&amp;$A18)</f>
        <v>1</v>
      </c>
      <c r="T18" s="109"/>
      <c r="U18" s="8">
        <f ca="1">(V18-1)*33.3</f>
        <v>66.599999999999994</v>
      </c>
      <c r="V18" s="89" cm="1">
        <f t="array" aca="1" ref="V18" ca="1">INDIRECT(U$2&amp;"!G"&amp;$A19)</f>
        <v>3</v>
      </c>
      <c r="W18" s="109"/>
      <c r="X18" s="8">
        <f ca="1">(Y18-1)*33.3</f>
        <v>33.299999999999997</v>
      </c>
      <c r="Y18" s="89" cm="1">
        <f t="array" aca="1" ref="Y18" ca="1">INDIRECT(X$2&amp;"!G"&amp;$A18)</f>
        <v>2</v>
      </c>
      <c r="Z18" s="109"/>
      <c r="AA18" s="8">
        <f ca="1">(AB18-1)*33.3</f>
        <v>66.599999999999994</v>
      </c>
      <c r="AB18" s="89" cm="1">
        <f t="array" aca="1" ref="AB18" ca="1">INDIRECT(AA$2&amp;"!G"&amp;$A18)</f>
        <v>3</v>
      </c>
      <c r="AC18" s="109"/>
      <c r="AD18" s="8">
        <f ca="1">(AE18-1)*33.3</f>
        <v>66.599999999999994</v>
      </c>
      <c r="AE18" s="89" cm="1">
        <f t="array" aca="1" ref="AE18" ca="1">INDIRECT(AD$2&amp;"!G"&amp;$A18)</f>
        <v>3</v>
      </c>
      <c r="AF18" s="109"/>
    </row>
    <row r="19" spans="1:32" ht="15" customHeight="1" outlineLevel="1">
      <c r="A19">
        <v>18</v>
      </c>
      <c r="B19" s="43"/>
      <c r="C19" s="33"/>
      <c r="D19" s="28"/>
      <c r="E19" s="57" t="s">
        <v>35</v>
      </c>
      <c r="F19" s="1"/>
      <c r="G19" s="8">
        <f t="shared" ca="1" si="2"/>
        <v>45.787499999999994</v>
      </c>
      <c r="H19" s="109"/>
      <c r="I19" s="8">
        <f ca="1">(J19-1)*33.3</f>
        <v>66.599999999999994</v>
      </c>
      <c r="J19" s="89" cm="1">
        <f t="array" aca="1" ref="J19" ca="1">INDIRECT(I$2&amp;"!G"&amp;$A19)</f>
        <v>3</v>
      </c>
      <c r="K19" s="109"/>
      <c r="L19" s="8">
        <f t="shared" ref="L19:L20" ca="1" si="8">(M19-1)*33.3</f>
        <v>0</v>
      </c>
      <c r="M19" s="260" cm="1">
        <f t="array" aca="1" ref="M19" ca="1">INDIRECT(L$2&amp;"!G"&amp;$A19)</f>
        <v>1</v>
      </c>
      <c r="N19" s="109"/>
      <c r="O19" s="8">
        <f t="shared" ca="1" si="6"/>
        <v>33.299999999999997</v>
      </c>
      <c r="P19" s="89" cm="1">
        <f t="array" aca="1" ref="P19" ca="1">INDIRECT(O$2&amp;"!G"&amp;$A19)</f>
        <v>2</v>
      </c>
      <c r="Q19" s="1"/>
      <c r="R19" s="8">
        <f t="shared" ca="1" si="7"/>
        <v>33.299999999999997</v>
      </c>
      <c r="S19" s="89" cm="1">
        <f t="array" aca="1" ref="S19" ca="1">INDIRECT(R$2&amp;"!G"&amp;$A19)</f>
        <v>2</v>
      </c>
      <c r="T19" s="109"/>
      <c r="U19" s="8">
        <f ca="1">(V19-1)*33.3</f>
        <v>66.599999999999994</v>
      </c>
      <c r="V19" s="89" cm="1">
        <f t="array" aca="1" ref="V19" ca="1">INDIRECT(U$2&amp;"!G"&amp;$A20)</f>
        <v>3</v>
      </c>
      <c r="W19" s="109"/>
      <c r="X19" s="8">
        <f ca="1">(Y19-1)*33.3</f>
        <v>33.299999999999997</v>
      </c>
      <c r="Y19" s="89" cm="1">
        <f t="array" aca="1" ref="Y19" ca="1">INDIRECT(X$2&amp;"!G"&amp;$A19)</f>
        <v>2</v>
      </c>
      <c r="Z19" s="109"/>
      <c r="AA19" s="8">
        <f ca="1">(AB19-1)*33.3</f>
        <v>66.599999999999994</v>
      </c>
      <c r="AB19" s="89" cm="1">
        <f t="array" aca="1" ref="AB19" ca="1">INDIRECT(AA$2&amp;"!G"&amp;$A19)</f>
        <v>3</v>
      </c>
      <c r="AC19" s="109"/>
      <c r="AD19" s="8">
        <f ca="1">(AE19-1)*33.3</f>
        <v>66.599999999999994</v>
      </c>
      <c r="AE19" s="89" cm="1">
        <f t="array" aca="1" ref="AE19" ca="1">INDIRECT(AD$2&amp;"!G"&amp;$A19)</f>
        <v>3</v>
      </c>
      <c r="AF19" s="109"/>
    </row>
    <row r="20" spans="1:32" ht="14.45" outlineLevel="1">
      <c r="A20">
        <v>19</v>
      </c>
      <c r="B20" s="43"/>
      <c r="C20" s="33"/>
      <c r="D20" s="28"/>
      <c r="E20" s="52" t="s">
        <v>36</v>
      </c>
      <c r="F20" s="1"/>
      <c r="G20" s="8">
        <f t="shared" ca="1" si="2"/>
        <v>33.300000000000004</v>
      </c>
      <c r="H20" s="109"/>
      <c r="I20" s="8">
        <f ca="1">(J20-1)*33.3</f>
        <v>66.599999999999994</v>
      </c>
      <c r="J20" s="89" cm="1">
        <f t="array" aca="1" ref="J20" ca="1">INDIRECT(I$2&amp;"!G"&amp;$A20)</f>
        <v>3</v>
      </c>
      <c r="K20" s="109"/>
      <c r="L20" s="8">
        <f t="shared" ca="1" si="8"/>
        <v>66.599999999999994</v>
      </c>
      <c r="M20" s="260" cm="1">
        <f t="array" aca="1" ref="M20" ca="1">INDIRECT(L$2&amp;"!G"&amp;$A20)</f>
        <v>3</v>
      </c>
      <c r="N20" s="109"/>
      <c r="O20" s="8">
        <f t="shared" ca="1" si="6"/>
        <v>33.299999999999997</v>
      </c>
      <c r="P20" s="89" cm="1">
        <f t="array" aca="1" ref="P20" ca="1">INDIRECT(O$2&amp;"!G"&amp;$A20)</f>
        <v>2</v>
      </c>
      <c r="Q20" s="1"/>
      <c r="R20" s="8">
        <f t="shared" ca="1" si="7"/>
        <v>0</v>
      </c>
      <c r="S20" s="89" cm="1">
        <f t="array" aca="1" ref="S20" ca="1">INDIRECT(R$2&amp;"!G"&amp;$A20)</f>
        <v>1</v>
      </c>
      <c r="T20" s="109"/>
      <c r="U20" s="8">
        <f ca="1">(V20-1)*33.3</f>
        <v>0</v>
      </c>
      <c r="V20" s="89" cm="1">
        <f t="array" aca="1" ref="V20" ca="1">INDIRECT(U$2&amp;"!G"&amp;$A21)</f>
        <v>1</v>
      </c>
      <c r="W20" s="109"/>
      <c r="X20" s="8">
        <f ca="1">(Y20-1)*33.3</f>
        <v>33.299999999999997</v>
      </c>
      <c r="Y20" s="89" cm="1">
        <f t="array" aca="1" ref="Y20" ca="1">INDIRECT(X$2&amp;"!G"&amp;$A20)</f>
        <v>2</v>
      </c>
      <c r="Z20" s="109"/>
      <c r="AA20" s="8">
        <f ca="1">(AB20-1)*33.3</f>
        <v>33.299999999999997</v>
      </c>
      <c r="AB20" s="89" cm="1">
        <f t="array" aca="1" ref="AB20" ca="1">INDIRECT(AA$2&amp;"!G"&amp;$A20)</f>
        <v>2</v>
      </c>
      <c r="AC20" s="109"/>
      <c r="AD20" s="8">
        <f ca="1">(AE20-1)*33.3</f>
        <v>33.299999999999997</v>
      </c>
      <c r="AE20" s="89" cm="1">
        <f t="array" aca="1" ref="AE20" ca="1">INDIRECT(AD$2&amp;"!G"&amp;$A20)</f>
        <v>2</v>
      </c>
      <c r="AF20" s="109"/>
    </row>
    <row r="21" spans="1:32" ht="14.45">
      <c r="A21">
        <v>20</v>
      </c>
      <c r="B21" s="43"/>
      <c r="C21" s="33"/>
      <c r="D21" s="51" t="s">
        <v>37</v>
      </c>
      <c r="E21" s="51"/>
      <c r="F21" s="1"/>
      <c r="G21" s="11">
        <f t="shared" ca="1" si="2"/>
        <v>31.912499999999998</v>
      </c>
      <c r="H21" s="244"/>
      <c r="I21" s="11">
        <f ca="1">AVERAGE(I22:I24)</f>
        <v>44.4</v>
      </c>
      <c r="J21" s="11"/>
      <c r="K21" s="244"/>
      <c r="L21" s="203">
        <f ca="1">IFERROR(AVERAGE(L22:L24),"")</f>
        <v>0</v>
      </c>
      <c r="M21" s="254"/>
      <c r="N21" s="244"/>
      <c r="O21" s="11">
        <f ca="1">IFERROR(AVERAGE(O22:O24),"")</f>
        <v>33.299999999999997</v>
      </c>
      <c r="P21" s="11"/>
      <c r="Q21" s="11"/>
      <c r="R21" s="11">
        <f ca="1">IFERROR(AVERAGE(R22:R24),"")</f>
        <v>0</v>
      </c>
      <c r="S21" s="11"/>
      <c r="T21" s="244"/>
      <c r="U21" s="11">
        <f ca="1">AVERAGE(U22:U24)</f>
        <v>33.299999999999997</v>
      </c>
      <c r="V21" s="11"/>
      <c r="W21" s="244"/>
      <c r="X21" s="11">
        <f ca="1">AVERAGE(X22:X24)</f>
        <v>22.2</v>
      </c>
      <c r="Y21" s="11"/>
      <c r="Z21" s="244"/>
      <c r="AA21" s="11">
        <f ca="1">AVERAGE(AA22:AA24)</f>
        <v>66.599999999999994</v>
      </c>
      <c r="AB21" s="11"/>
      <c r="AC21" s="244"/>
      <c r="AD21" s="11">
        <f ca="1">AVERAGE(AD22:AD24)</f>
        <v>55.5</v>
      </c>
      <c r="AE21" s="11"/>
      <c r="AF21" s="244"/>
    </row>
    <row r="22" spans="1:32" ht="15" customHeight="1" outlineLevel="1">
      <c r="A22">
        <v>21</v>
      </c>
      <c r="B22" s="43"/>
      <c r="C22" s="33"/>
      <c r="D22" s="28"/>
      <c r="E22" s="52" t="s">
        <v>38</v>
      </c>
      <c r="F22" s="1"/>
      <c r="G22" s="8">
        <f t="shared" ca="1" si="2"/>
        <v>37.462499999999999</v>
      </c>
      <c r="H22" s="109"/>
      <c r="I22" s="8">
        <f ca="1">(J22-1)*33.3</f>
        <v>66.599999999999994</v>
      </c>
      <c r="J22" s="89" cm="1">
        <f t="array" aca="1" ref="J22" ca="1">INDIRECT(I$2&amp;"!G"&amp;$A22)</f>
        <v>3</v>
      </c>
      <c r="K22" s="109"/>
      <c r="L22" s="8">
        <f t="shared" ref="L22:L24" ca="1" si="9">(M22-1)*33.3</f>
        <v>0</v>
      </c>
      <c r="M22" s="255" cm="1">
        <f t="array" aca="1" ref="M22" ca="1">INDIRECT(L$2&amp;"!G"&amp;$A22)</f>
        <v>1</v>
      </c>
      <c r="N22" s="109"/>
      <c r="O22" s="8">
        <f t="shared" ref="O22:O24" ca="1" si="10">IF(P22=0,"",(P22-1)*33.3)</f>
        <v>33.299999999999997</v>
      </c>
      <c r="P22" s="89" cm="1">
        <f t="array" aca="1" ref="P22" ca="1">INDIRECT(O$2&amp;"!G"&amp;$A22)</f>
        <v>2</v>
      </c>
      <c r="Q22" s="1"/>
      <c r="R22" s="8">
        <f t="shared" ref="R22:R24" ca="1" si="11">IF(S22=0,"",(S22-1)*33.3)</f>
        <v>0</v>
      </c>
      <c r="S22" s="89" cm="1">
        <f t="array" aca="1" ref="S22" ca="1">INDIRECT(R$2&amp;"!G"&amp;$A22)</f>
        <v>1</v>
      </c>
      <c r="T22" s="109"/>
      <c r="U22" s="8">
        <f ca="1">(V22-1)*33.3</f>
        <v>33.299999999999997</v>
      </c>
      <c r="V22" s="89" cm="1">
        <f t="array" aca="1" ref="V22" ca="1">INDIRECT(U$2&amp;"!G"&amp;$A23)</f>
        <v>2</v>
      </c>
      <c r="W22" s="109"/>
      <c r="X22" s="8">
        <f ca="1">(Y22-1)*33.3</f>
        <v>33.299999999999997</v>
      </c>
      <c r="Y22" s="89" cm="1">
        <f t="array" aca="1" ref="Y22" ca="1">INDIRECT(X$2&amp;"!G"&amp;$A22)</f>
        <v>2</v>
      </c>
      <c r="Z22" s="109"/>
      <c r="AA22" s="8">
        <f ca="1">(AB22-1)*33.3</f>
        <v>66.599999999999994</v>
      </c>
      <c r="AB22" s="89" cm="1">
        <f t="array" aca="1" ref="AB22" ca="1">INDIRECT(AA$2&amp;"!G"&amp;$A22)</f>
        <v>3</v>
      </c>
      <c r="AC22" s="109"/>
      <c r="AD22" s="8">
        <f ca="1">(AE22-1)*33.3</f>
        <v>66.599999999999994</v>
      </c>
      <c r="AE22" s="89" cm="1">
        <f t="array" aca="1" ref="AE22" ca="1">INDIRECT(AD$2&amp;"!G"&amp;$A22)</f>
        <v>3</v>
      </c>
      <c r="AF22" s="109"/>
    </row>
    <row r="23" spans="1:32" ht="15" customHeight="1" outlineLevel="1" thickBot="1">
      <c r="A23">
        <v>22</v>
      </c>
      <c r="B23" s="43"/>
      <c r="C23" s="33"/>
      <c r="D23" s="28"/>
      <c r="E23" s="57" t="s">
        <v>39</v>
      </c>
      <c r="F23" s="1"/>
      <c r="G23" s="8">
        <f t="shared" ca="1" si="2"/>
        <v>33.299999999999997</v>
      </c>
      <c r="H23" s="109"/>
      <c r="I23" s="8">
        <f ca="1">(J23-1)*33.3</f>
        <v>33.299999999999997</v>
      </c>
      <c r="J23" s="89" cm="1">
        <f t="array" aca="1" ref="J23" ca="1">INDIRECT(I$2&amp;"!G"&amp;$A23)</f>
        <v>2</v>
      </c>
      <c r="K23" s="109"/>
      <c r="L23" s="8">
        <f t="shared" ca="1" si="9"/>
        <v>0</v>
      </c>
      <c r="M23" s="255" cm="1">
        <f t="array" aca="1" ref="M23" ca="1">INDIRECT(L$2&amp;"!G"&amp;$A23)</f>
        <v>1</v>
      </c>
      <c r="N23" s="109"/>
      <c r="O23" s="8">
        <f t="shared" ca="1" si="10"/>
        <v>33.299999999999997</v>
      </c>
      <c r="P23" s="89" cm="1">
        <f t="array" aca="1" ref="P23" ca="1">INDIRECT(O$2&amp;"!G"&amp;$A23)</f>
        <v>2</v>
      </c>
      <c r="Q23" s="1"/>
      <c r="R23" s="8">
        <f t="shared" ca="1" si="11"/>
        <v>0</v>
      </c>
      <c r="S23" s="89" cm="1">
        <f t="array" aca="1" ref="S23" ca="1">INDIRECT(R$2&amp;"!G"&amp;$A23)</f>
        <v>1</v>
      </c>
      <c r="T23" s="109"/>
      <c r="U23" s="8">
        <f ca="1">(V23-1)*33.3</f>
        <v>33.299999999999997</v>
      </c>
      <c r="V23" s="89" cm="1">
        <f t="array" aca="1" ref="V23" ca="1">INDIRECT(U$2&amp;"!G"&amp;$A24)</f>
        <v>2</v>
      </c>
      <c r="W23" s="109"/>
      <c r="X23" s="8">
        <f ca="1">(Y23-1)*33.3</f>
        <v>33.299999999999997</v>
      </c>
      <c r="Y23" s="89" cm="1">
        <f t="array" aca="1" ref="Y23" ca="1">INDIRECT(X$2&amp;"!G"&amp;$A23)</f>
        <v>2</v>
      </c>
      <c r="Z23" s="109"/>
      <c r="AA23" s="8">
        <f ca="1">(AB23-1)*33.3</f>
        <v>66.599999999999994</v>
      </c>
      <c r="AB23" s="89" cm="1">
        <f t="array" aca="1" ref="AB23" ca="1">INDIRECT(AA$2&amp;"!G"&amp;$A23)</f>
        <v>3</v>
      </c>
      <c r="AC23" s="109"/>
      <c r="AD23" s="8">
        <f ca="1">(AE23-1)*33.3</f>
        <v>66.599999999999994</v>
      </c>
      <c r="AE23" s="89" cm="1">
        <f t="array" aca="1" ref="AE23" ca="1">INDIRECT(AD$2&amp;"!G"&amp;$A23)</f>
        <v>3</v>
      </c>
      <c r="AF23" s="109"/>
    </row>
    <row r="24" spans="1:32" ht="15" customHeight="1" outlineLevel="1" thickBot="1">
      <c r="A24">
        <v>23</v>
      </c>
      <c r="B24" s="43"/>
      <c r="C24" s="37"/>
      <c r="D24" s="38"/>
      <c r="E24" s="58" t="s">
        <v>40</v>
      </c>
      <c r="F24" s="18"/>
      <c r="G24" s="8">
        <f t="shared" ca="1" si="2"/>
        <v>24.975000000000001</v>
      </c>
      <c r="H24" s="243"/>
      <c r="I24" s="8">
        <f ca="1">(J24-1)*33.3</f>
        <v>33.299999999999997</v>
      </c>
      <c r="J24" s="89" cm="1">
        <f t="array" aca="1" ref="J24" ca="1">INDIRECT(I$2&amp;"!G"&amp;$A24)</f>
        <v>2</v>
      </c>
      <c r="K24" s="243"/>
      <c r="L24" s="8">
        <f t="shared" ca="1" si="9"/>
        <v>0</v>
      </c>
      <c r="M24" s="255" cm="1">
        <f t="array" aca="1" ref="M24" ca="1">INDIRECT(L$2&amp;"!G"&amp;$A24)</f>
        <v>1</v>
      </c>
      <c r="N24" s="243"/>
      <c r="O24" s="8">
        <f t="shared" ca="1" si="10"/>
        <v>33.299999999999997</v>
      </c>
      <c r="P24" s="89" cm="1">
        <f t="array" aca="1" ref="P24" ca="1">INDIRECT(O$2&amp;"!G"&amp;$A24)</f>
        <v>2</v>
      </c>
      <c r="Q24" s="18"/>
      <c r="R24" s="8">
        <f t="shared" ca="1" si="11"/>
        <v>0</v>
      </c>
      <c r="S24" s="89" cm="1">
        <f t="array" aca="1" ref="S24" ca="1">INDIRECT(R$2&amp;"!G"&amp;$A24)</f>
        <v>1</v>
      </c>
      <c r="T24" s="243"/>
      <c r="U24" s="265">
        <f ca="1">(V24-1)*33.3</f>
        <v>33.299999999999997</v>
      </c>
      <c r="V24" s="264" cm="1">
        <f t="array" aca="1" ref="V24" ca="1">INDIRECT(U$2&amp;"!G"&amp;$A25)</f>
        <v>2</v>
      </c>
      <c r="W24" s="243"/>
      <c r="X24" s="8">
        <f ca="1">(Y24-1)*33.3</f>
        <v>0</v>
      </c>
      <c r="Y24" s="89" cm="1">
        <f t="array" aca="1" ref="Y24" ca="1">INDIRECT(X$2&amp;"!G"&amp;$A24)</f>
        <v>1</v>
      </c>
      <c r="Z24" s="243"/>
      <c r="AA24" s="8">
        <f ca="1">(AB24-1)*33.3</f>
        <v>66.599999999999994</v>
      </c>
      <c r="AB24" s="89" cm="1">
        <f t="array" aca="1" ref="AB24" ca="1">INDIRECT(AA$2&amp;"!G"&amp;$A24)</f>
        <v>3</v>
      </c>
      <c r="AC24" s="243"/>
      <c r="AD24" s="8">
        <f ca="1">(AE24-1)*33.3</f>
        <v>33.299999999999997</v>
      </c>
      <c r="AE24" s="89" cm="1">
        <f t="array" aca="1" ref="AE24" ca="1">INDIRECT(AD$2&amp;"!G"&amp;$A24)</f>
        <v>2</v>
      </c>
      <c r="AF24" s="243"/>
    </row>
    <row r="25" spans="1:32" ht="15" customHeight="1">
      <c r="A25">
        <v>24</v>
      </c>
      <c r="B25" s="43"/>
      <c r="C25" s="31" t="s">
        <v>18</v>
      </c>
      <c r="D25" s="32"/>
      <c r="E25" s="55"/>
      <c r="F25" s="45"/>
      <c r="G25" s="8">
        <f ca="1">AVERAGE(G27:G29,G31:G33,G35:G37,G39:G41,G43:G46,G48:G50)</f>
        <v>32.204605263157895</v>
      </c>
      <c r="H25" s="108"/>
      <c r="I25" s="8">
        <f ca="1">AVERAGE(I27:I29,I31:I33,I35:I37,I39:I41,I43:I46,I48:I50)</f>
        <v>52.578947368421048</v>
      </c>
      <c r="J25" s="142"/>
      <c r="K25" s="108"/>
      <c r="L25" s="8">
        <f ca="1">AVERAGE(L27:L29,L31:L33,L35:L37,L39:L41,L43:L46,L48:L50)</f>
        <v>15.773684210526318</v>
      </c>
      <c r="M25" s="7"/>
      <c r="N25" s="108"/>
      <c r="O25" s="8">
        <f ca="1">IFERROR(AVERAGE(O26,O30,O34,O38,O42,O47),"")</f>
        <v>18.962499999999999</v>
      </c>
      <c r="P25" s="7"/>
      <c r="Q25" s="45"/>
      <c r="R25" s="8">
        <f ca="1">IFERROR(AVERAGE(R26,R30,R34,R38,R42,R47),"")</f>
        <v>11.562499999999998</v>
      </c>
      <c r="S25" s="7"/>
      <c r="T25" s="108"/>
      <c r="U25" s="262">
        <f ca="1">AVERAGE(U27:U29,U31:U33,U35:U37,U39:U41,U43:U46,U48:U50)</f>
        <v>47.321052631578937</v>
      </c>
      <c r="V25" s="266"/>
      <c r="W25" s="108"/>
      <c r="X25" s="8">
        <f ca="1">AVERAGE(X27:X29,X31:X33,X35:X37,X39:X41,X43:X46,X48:X50)</f>
        <v>21.031578947368427</v>
      </c>
      <c r="Y25" s="7"/>
      <c r="Z25" s="108"/>
      <c r="AA25" s="8">
        <f ca="1">AVERAGE(AA27:AA29,AA31:AA33,AA35:AA37,AA39:AA41,AA43:AA46,AA48:AA50)</f>
        <v>56.084210526315786</v>
      </c>
      <c r="AB25" s="7"/>
      <c r="AC25" s="108"/>
      <c r="AD25" s="8">
        <f ca="1">AVERAGE(AD27:AD29,AD31:AD33,AD35:AD37,AD39:AD41,AD43:AD46,AD48:AD50)</f>
        <v>33.300000000000004</v>
      </c>
      <c r="AE25" s="7"/>
      <c r="AF25" s="108"/>
    </row>
    <row r="26" spans="1:32" s="241" customFormat="1" ht="15" customHeight="1">
      <c r="A26">
        <v>25</v>
      </c>
      <c r="B26" s="43"/>
      <c r="C26" s="33"/>
      <c r="D26" s="51" t="s">
        <v>41</v>
      </c>
      <c r="E26" s="51"/>
      <c r="F26" s="1"/>
      <c r="G26" s="11">
        <f ca="1">AVERAGE(I26,L26,O26,R26,U26,X26,AA26,AD26)</f>
        <v>36.075000000000003</v>
      </c>
      <c r="H26" s="244"/>
      <c r="I26" s="11">
        <f ca="1">AVERAGE(I27:I29)</f>
        <v>66.599999999999994</v>
      </c>
      <c r="J26" s="11"/>
      <c r="K26" s="244"/>
      <c r="L26" s="11">
        <f ca="1">AVERAGE(L27:L29)</f>
        <v>11.1</v>
      </c>
      <c r="M26" s="11"/>
      <c r="N26" s="244"/>
      <c r="O26" s="11">
        <f ca="1">IFERROR(AVERAGE(O27:O29),"")</f>
        <v>22.2</v>
      </c>
      <c r="P26" s="11"/>
      <c r="Q26" s="11"/>
      <c r="R26" s="11">
        <f ca="1">IFERROR(AVERAGE(R27:R29),"")</f>
        <v>0</v>
      </c>
      <c r="S26" s="11"/>
      <c r="T26" s="244"/>
      <c r="U26" s="11">
        <f ca="1">AVERAGE(U27:U29)</f>
        <v>66.599999999999994</v>
      </c>
      <c r="V26" s="11"/>
      <c r="W26" s="244"/>
      <c r="X26" s="11">
        <f ca="1">AVERAGE(X27:X29)</f>
        <v>33.299999999999997</v>
      </c>
      <c r="Y26" s="11"/>
      <c r="Z26" s="244"/>
      <c r="AA26" s="11">
        <f ca="1">AVERAGE(AA27:AA29)</f>
        <v>55.5</v>
      </c>
      <c r="AB26" s="11"/>
      <c r="AC26" s="244"/>
      <c r="AD26" s="11">
        <f ca="1">AVERAGE(AD27:AD29)</f>
        <v>33.299999999999997</v>
      </c>
      <c r="AE26" s="11"/>
      <c r="AF26" s="244"/>
    </row>
    <row r="27" spans="1:32" ht="15" customHeight="1" outlineLevel="1">
      <c r="A27">
        <v>26</v>
      </c>
      <c r="B27" s="43"/>
      <c r="C27" s="33"/>
      <c r="D27" s="28"/>
      <c r="E27" s="52" t="s">
        <v>42</v>
      </c>
      <c r="F27" s="1"/>
      <c r="G27" s="8">
        <f ca="1">AVERAGE(I27,L27,O27,R27,U27,X27,AA27,AD27)</f>
        <v>33.299999999999997</v>
      </c>
      <c r="H27" s="109"/>
      <c r="I27" s="8">
        <f ca="1">(J27-1)*33.3</f>
        <v>66.599999999999994</v>
      </c>
      <c r="J27" s="89" cm="1">
        <f t="array" aca="1" ref="J27" ca="1">INDIRECT(I$2&amp;"!G"&amp;$A27)</f>
        <v>3</v>
      </c>
      <c r="K27" s="109"/>
      <c r="L27" s="8">
        <f t="shared" ref="L27" ca="1" si="12">(M27-1)*33.3</f>
        <v>0</v>
      </c>
      <c r="M27" s="89" cm="1">
        <f t="array" aca="1" ref="M27" ca="1">INDIRECT(L$2&amp;"!G"&amp;$A27)</f>
        <v>1</v>
      </c>
      <c r="N27" s="109"/>
      <c r="O27" s="8">
        <f t="shared" ref="O27:O29" ca="1" si="13">IF(P27=0,"",(P27-1)*33.3)</f>
        <v>0</v>
      </c>
      <c r="P27" s="89" cm="1">
        <f t="array" aca="1" ref="P27" ca="1">INDIRECT(O$2&amp;"!G"&amp;$A27)</f>
        <v>1</v>
      </c>
      <c r="Q27" s="1"/>
      <c r="R27" s="8">
        <f ca="1">IF(S27=0,"",(S27-1)*33.3)</f>
        <v>0</v>
      </c>
      <c r="S27" s="89" cm="1">
        <f t="array" aca="1" ref="S27" ca="1">INDIRECT(R$2&amp;"!G"&amp;$A27)</f>
        <v>1</v>
      </c>
      <c r="T27" s="109"/>
      <c r="U27" s="8">
        <f ca="1">(V27-1)*33.3</f>
        <v>66.599999999999994</v>
      </c>
      <c r="V27" s="89" cm="1">
        <f t="array" aca="1" ref="V27" ca="1">INDIRECT(U$2&amp;"!G"&amp;$A28)</f>
        <v>3</v>
      </c>
      <c r="W27" s="109"/>
      <c r="X27" s="8">
        <f ca="1">(Y27-1)*33.3</f>
        <v>33.299999999999997</v>
      </c>
      <c r="Y27" s="89" cm="1">
        <f t="array" aca="1" ref="Y27" ca="1">INDIRECT(X$2&amp;"!G"&amp;$A27)</f>
        <v>2</v>
      </c>
      <c r="Z27" s="109"/>
      <c r="AA27" s="8">
        <f ca="1">(AB27-1)*33.3</f>
        <v>66.599999999999994</v>
      </c>
      <c r="AB27" s="89" cm="1">
        <f t="array" aca="1" ref="AB27" ca="1">INDIRECT(AA$2&amp;"!G"&amp;$A27)</f>
        <v>3</v>
      </c>
      <c r="AC27" s="109"/>
      <c r="AD27" s="8">
        <f ca="1">(AE27-1)*33.3</f>
        <v>33.299999999999997</v>
      </c>
      <c r="AE27" s="89" cm="1">
        <f t="array" aca="1" ref="AE27" ca="1">INDIRECT(AD$2&amp;"!G"&amp;$A27)</f>
        <v>2</v>
      </c>
      <c r="AF27" s="109"/>
    </row>
    <row r="28" spans="1:32" ht="15" customHeight="1" outlineLevel="1">
      <c r="A28">
        <v>27</v>
      </c>
      <c r="B28" s="43"/>
      <c r="C28" s="33"/>
      <c r="D28" s="28"/>
      <c r="E28" s="57" t="s">
        <v>43</v>
      </c>
      <c r="F28" s="1"/>
      <c r="G28" s="8">
        <f ca="1">AVERAGE(I28,L28,O28,R28,U28,X28,AA28,AD28)</f>
        <v>41.624999999999993</v>
      </c>
      <c r="H28" s="109"/>
      <c r="I28" s="8">
        <f ca="1">(J28-1)*33.3</f>
        <v>66.599999999999994</v>
      </c>
      <c r="J28" s="89" cm="1">
        <f t="array" aca="1" ref="J28" ca="1">INDIRECT(I$2&amp;"!G"&amp;$A28)</f>
        <v>3</v>
      </c>
      <c r="K28" s="109"/>
      <c r="L28" s="8">
        <f ca="1">(M28-1)*33.3</f>
        <v>33.299999999999997</v>
      </c>
      <c r="M28" s="89" cm="1">
        <f t="array" aca="1" ref="M28" ca="1">INDIRECT(L$2&amp;"!G"&amp;$A28)</f>
        <v>2</v>
      </c>
      <c r="N28" s="109"/>
      <c r="O28" s="8">
        <f t="shared" ca="1" si="13"/>
        <v>33.299999999999997</v>
      </c>
      <c r="P28" s="89" cm="1">
        <f t="array" aca="1" ref="P28" ca="1">INDIRECT(O$2&amp;"!G"&amp;$A28)</f>
        <v>2</v>
      </c>
      <c r="Q28" s="1"/>
      <c r="R28" s="8">
        <f ca="1">IF(S28=0,"",(S28-1)*33.3)</f>
        <v>0</v>
      </c>
      <c r="S28" s="89" cm="1">
        <f t="array" aca="1" ref="S28" ca="1">INDIRECT(R$2&amp;"!G"&amp;$A28)</f>
        <v>1</v>
      </c>
      <c r="T28" s="109"/>
      <c r="U28" s="8">
        <f ca="1">(V28-1)*33.3</f>
        <v>66.599999999999994</v>
      </c>
      <c r="V28" s="89" cm="1">
        <f t="array" aca="1" ref="V28" ca="1">INDIRECT(U$2&amp;"!G"&amp;$A29)</f>
        <v>3</v>
      </c>
      <c r="W28" s="109"/>
      <c r="X28" s="8">
        <f ca="1">(Y28-1)*33.3</f>
        <v>33.299999999999997</v>
      </c>
      <c r="Y28" s="89" cm="1">
        <f t="array" aca="1" ref="Y28" ca="1">INDIRECT(X$2&amp;"!G"&amp;$A28)</f>
        <v>2</v>
      </c>
      <c r="Z28" s="109"/>
      <c r="AA28" s="8">
        <f ca="1">(AB28-1)*33.3</f>
        <v>66.599999999999994</v>
      </c>
      <c r="AB28" s="89" cm="1">
        <f t="array" aca="1" ref="AB28" ca="1">INDIRECT(AA$2&amp;"!G"&amp;$A28)</f>
        <v>3</v>
      </c>
      <c r="AC28" s="109"/>
      <c r="AD28" s="8">
        <f ca="1">(AE28-1)*33.3</f>
        <v>33.299999999999997</v>
      </c>
      <c r="AE28" s="89" cm="1">
        <f t="array" aca="1" ref="AE28" ca="1">INDIRECT(AD$2&amp;"!G"&amp;$A28)</f>
        <v>2</v>
      </c>
      <c r="AF28" s="109"/>
    </row>
    <row r="29" spans="1:32" ht="15" customHeight="1" outlineLevel="1">
      <c r="A29">
        <v>28</v>
      </c>
      <c r="B29" s="43"/>
      <c r="C29" s="33"/>
      <c r="D29" s="28"/>
      <c r="E29" s="52" t="s">
        <v>44</v>
      </c>
      <c r="F29" s="1"/>
      <c r="G29" s="8">
        <f ca="1">AVERAGE(I29,L29,O29,R29,U29,X29,AA29,AD29)</f>
        <v>33.300000000000004</v>
      </c>
      <c r="H29" s="109"/>
      <c r="I29" s="8">
        <f ca="1">(J29-1)*33.3</f>
        <v>66.599999999999994</v>
      </c>
      <c r="J29" s="89" cm="1">
        <f t="array" aca="1" ref="J29" ca="1">INDIRECT(I$2&amp;"!G"&amp;$A29)</f>
        <v>3</v>
      </c>
      <c r="K29" s="109"/>
      <c r="L29" s="8">
        <f ca="1">(M29-1)*33.3</f>
        <v>0</v>
      </c>
      <c r="M29" s="89" cm="1">
        <f t="array" aca="1" ref="M29" ca="1">INDIRECT(L$2&amp;"!G"&amp;$A29)</f>
        <v>1</v>
      </c>
      <c r="N29" s="109"/>
      <c r="O29" s="8">
        <f t="shared" ca="1" si="13"/>
        <v>33.299999999999997</v>
      </c>
      <c r="P29" s="89" cm="1">
        <f t="array" aca="1" ref="P29" ca="1">INDIRECT(O$2&amp;"!G"&amp;$A29)</f>
        <v>2</v>
      </c>
      <c r="Q29" s="1"/>
      <c r="R29" s="8">
        <f ca="1">IF(S29=0,"",(S29-1)*33.3)</f>
        <v>0</v>
      </c>
      <c r="S29" s="89" cm="1">
        <f t="array" aca="1" ref="S29" ca="1">INDIRECT(R$2&amp;"!G"&amp;$A29)</f>
        <v>1</v>
      </c>
      <c r="T29" s="109"/>
      <c r="U29" s="8">
        <f ca="1">(V29-1)*33.3</f>
        <v>66.599999999999994</v>
      </c>
      <c r="V29" s="89" cm="1">
        <f t="array" aca="1" ref="V29" ca="1">INDIRECT(U$2&amp;"!G"&amp;$A30)</f>
        <v>3</v>
      </c>
      <c r="W29" s="109"/>
      <c r="X29" s="8">
        <f ca="1">(Y29-1)*33.3</f>
        <v>33.299999999999997</v>
      </c>
      <c r="Y29" s="89" cm="1">
        <f t="array" aca="1" ref="Y29" ca="1">INDIRECT(X$2&amp;"!G"&amp;$A29)</f>
        <v>2</v>
      </c>
      <c r="Z29" s="109"/>
      <c r="AA29" s="8">
        <f ca="1">(AB29-1)*33.3</f>
        <v>33.299999999999997</v>
      </c>
      <c r="AB29" s="89" cm="1">
        <f t="array" aca="1" ref="AB29" ca="1">INDIRECT(AA$2&amp;"!G"&amp;$A29)</f>
        <v>2</v>
      </c>
      <c r="AC29" s="109"/>
      <c r="AD29" s="8">
        <f ca="1">(AE29-1)*33.3</f>
        <v>33.299999999999997</v>
      </c>
      <c r="AE29" s="89" cm="1">
        <f t="array" aca="1" ref="AE29" ca="1">INDIRECT(AD$2&amp;"!G"&amp;$A29)</f>
        <v>2</v>
      </c>
      <c r="AF29" s="109"/>
    </row>
    <row r="30" spans="1:32" ht="15" customHeight="1" thickBot="1">
      <c r="A30">
        <v>29</v>
      </c>
      <c r="B30" s="43"/>
      <c r="C30" s="33"/>
      <c r="D30" s="34" t="s">
        <v>45</v>
      </c>
      <c r="E30" s="51"/>
      <c r="F30" s="1"/>
      <c r="G30" s="11">
        <f ca="1">AVERAGE(G31:G33)</f>
        <v>34.687499999999993</v>
      </c>
      <c r="H30" s="109"/>
      <c r="I30" s="11">
        <f ca="1">AVERAGE(I31:I33)</f>
        <v>55.5</v>
      </c>
      <c r="J30" s="148"/>
      <c r="K30" s="109"/>
      <c r="L30" s="11">
        <f ca="1">AVERAGE(L31:L33)</f>
        <v>22.2</v>
      </c>
      <c r="M30" s="10"/>
      <c r="N30" s="109"/>
      <c r="O30" s="11">
        <f ca="1">IFERROR(AVERAGE(O31:O33),"")</f>
        <v>22.2</v>
      </c>
      <c r="P30" s="10"/>
      <c r="Q30" s="1"/>
      <c r="R30" s="11">
        <f ca="1">IFERROR(AVERAGE(R31:R33),"")</f>
        <v>11.1</v>
      </c>
      <c r="S30" s="10"/>
      <c r="T30" s="109"/>
      <c r="U30" s="227">
        <f ca="1">AVERAGE(U31:U33)</f>
        <v>55.5</v>
      </c>
      <c r="V30" s="11"/>
      <c r="W30" s="109"/>
      <c r="X30" s="11">
        <f ca="1">AVERAGE(X31:X33)</f>
        <v>22.2</v>
      </c>
      <c r="Y30" s="10"/>
      <c r="Z30" s="109"/>
      <c r="AA30" s="11">
        <f ca="1">AVERAGE(AA31:AA33)</f>
        <v>66.599999999999994</v>
      </c>
      <c r="AB30" s="10"/>
      <c r="AC30" s="109"/>
      <c r="AD30" s="11">
        <f ca="1">AVERAGE(AD31:AD33)</f>
        <v>22.2</v>
      </c>
      <c r="AE30" s="10"/>
      <c r="AF30" s="109"/>
    </row>
    <row r="31" spans="1:32" ht="15" customHeight="1" outlineLevel="1" thickBot="1">
      <c r="A31">
        <v>30</v>
      </c>
      <c r="B31" s="43"/>
      <c r="C31" s="33"/>
      <c r="D31" s="28"/>
      <c r="E31" s="52" t="s">
        <v>46</v>
      </c>
      <c r="F31" s="1"/>
      <c r="G31" s="8">
        <f ca="1">AVERAGE(I31,L31,O31,R31,U31,X31,AA31,AD31)</f>
        <v>33.299999999999997</v>
      </c>
      <c r="H31" s="109"/>
      <c r="I31" s="8">
        <f ca="1">(J31-1)*33.3</f>
        <v>33.299999999999997</v>
      </c>
      <c r="J31" s="89" cm="1">
        <f t="array" aca="1" ref="J31" ca="1">INDIRECT(I$2&amp;"!G"&amp;$A31)</f>
        <v>2</v>
      </c>
      <c r="K31" s="109"/>
      <c r="L31" s="8">
        <f ca="1">(M31-1)*33.3</f>
        <v>0</v>
      </c>
      <c r="M31" s="89" cm="1">
        <f t="array" aca="1" ref="M31" ca="1">INDIRECT(L$2&amp;"!G"&amp;$A31)</f>
        <v>1</v>
      </c>
      <c r="N31" s="109"/>
      <c r="O31" s="8">
        <f t="shared" ref="O31:O33" ca="1" si="14">IF(P31=0,"",(P31-1)*33.3)</f>
        <v>33.299999999999997</v>
      </c>
      <c r="P31" s="89" cm="1">
        <f t="array" aca="1" ref="P31" ca="1">INDIRECT(O$2&amp;"!G"&amp;$A31)</f>
        <v>2</v>
      </c>
      <c r="Q31" s="1"/>
      <c r="R31" s="8">
        <f ca="1">IF(S31=0,"",(S31-1)*33.3)</f>
        <v>33.299999999999997</v>
      </c>
      <c r="S31" s="89" cm="1">
        <f t="array" aca="1" ref="S31" ca="1">INDIRECT(R$2&amp;"!G"&amp;$A31)</f>
        <v>2</v>
      </c>
      <c r="T31" s="109"/>
      <c r="U31" s="265">
        <f ca="1">(V31-1)*33.3</f>
        <v>33.299999999999997</v>
      </c>
      <c r="V31" s="264" cm="1">
        <f t="array" aca="1" ref="V31" ca="1">INDIRECT(U$2&amp;"!G"&amp;$A32)</f>
        <v>2</v>
      </c>
      <c r="W31" s="109"/>
      <c r="X31" s="8">
        <f ca="1">(Y31-1)*33.3</f>
        <v>33.299999999999997</v>
      </c>
      <c r="Y31" s="89" cm="1">
        <f t="array" aca="1" ref="Y31" ca="1">INDIRECT(X$2&amp;"!G"&amp;$A31)</f>
        <v>2</v>
      </c>
      <c r="Z31" s="109"/>
      <c r="AA31" s="8">
        <f ca="1">(AB31-1)*33.3</f>
        <v>66.599999999999994</v>
      </c>
      <c r="AB31" s="89" cm="1">
        <f t="array" aca="1" ref="AB31" ca="1">INDIRECT(AA$2&amp;"!G"&amp;$A31)</f>
        <v>3</v>
      </c>
      <c r="AC31" s="109"/>
      <c r="AD31" s="8">
        <f ca="1">(AE31-1)*33.3</f>
        <v>33.299999999999997</v>
      </c>
      <c r="AE31" s="89" cm="1">
        <f t="array" aca="1" ref="AE31" ca="1">INDIRECT(AD$2&amp;"!G"&amp;$A31)</f>
        <v>2</v>
      </c>
      <c r="AF31" s="109"/>
    </row>
    <row r="32" spans="1:32" ht="15" customHeight="1" outlineLevel="1">
      <c r="A32">
        <v>31</v>
      </c>
      <c r="B32" s="43"/>
      <c r="C32" s="33"/>
      <c r="D32" s="28"/>
      <c r="E32" s="57" t="s">
        <v>47</v>
      </c>
      <c r="F32" s="1"/>
      <c r="G32" s="8">
        <f ca="1">AVERAGE(I32,L32,O32,R32,U32,X32,AA32,AD32)</f>
        <v>37.462499999999999</v>
      </c>
      <c r="H32" s="109"/>
      <c r="I32" s="8">
        <f ca="1">(J32-1)*33.3</f>
        <v>66.599999999999994</v>
      </c>
      <c r="J32" s="89" cm="1">
        <f t="array" aca="1" ref="J32" ca="1">INDIRECT(I$2&amp;"!G"&amp;$A32)</f>
        <v>3</v>
      </c>
      <c r="K32" s="109"/>
      <c r="L32" s="8">
        <f ca="1">(M32-1)*33.3</f>
        <v>33.299999999999997</v>
      </c>
      <c r="M32" s="89" cm="1">
        <f t="array" aca="1" ref="M32" ca="1">INDIRECT(L$2&amp;"!G"&amp;$A32)</f>
        <v>2</v>
      </c>
      <c r="N32" s="109"/>
      <c r="O32" s="8">
        <f t="shared" ca="1" si="14"/>
        <v>0</v>
      </c>
      <c r="P32" s="89" cm="1">
        <f t="array" aca="1" ref="P32" ca="1">INDIRECT(O$2&amp;"!G"&amp;$A32)</f>
        <v>1</v>
      </c>
      <c r="Q32" s="1"/>
      <c r="R32" s="8">
        <f ca="1">IF(S32=0,"",(S32-1)*33.3)</f>
        <v>0</v>
      </c>
      <c r="S32" s="89" cm="1">
        <f t="array" aca="1" ref="S32" ca="1">INDIRECT(R$2&amp;"!G"&amp;$A32)</f>
        <v>1</v>
      </c>
      <c r="T32" s="109"/>
      <c r="U32" s="263">
        <f ca="1">(V32-1)*33.3</f>
        <v>66.599999999999994</v>
      </c>
      <c r="V32" s="89" cm="1">
        <f t="array" aca="1" ref="V32" ca="1">INDIRECT(U$2&amp;"!G"&amp;$A33)</f>
        <v>3</v>
      </c>
      <c r="W32" s="109"/>
      <c r="X32" s="8">
        <f ca="1">(Y32-1)*33.3</f>
        <v>33.299999999999997</v>
      </c>
      <c r="Y32" s="89" cm="1">
        <f t="array" aca="1" ref="Y32" ca="1">INDIRECT(X$2&amp;"!G"&amp;$A32)</f>
        <v>2</v>
      </c>
      <c r="Z32" s="109"/>
      <c r="AA32" s="8">
        <f ca="1">(AB32-1)*33.3</f>
        <v>66.599999999999994</v>
      </c>
      <c r="AB32" s="89" cm="1">
        <f t="array" aca="1" ref="AB32" ca="1">INDIRECT(AA$2&amp;"!G"&amp;$A32)</f>
        <v>3</v>
      </c>
      <c r="AC32" s="109"/>
      <c r="AD32" s="8">
        <f ca="1">(AE32-1)*33.3</f>
        <v>33.299999999999997</v>
      </c>
      <c r="AE32" s="89" cm="1">
        <f t="array" aca="1" ref="AE32" ca="1">INDIRECT(AD$2&amp;"!G"&amp;$A32)</f>
        <v>2</v>
      </c>
      <c r="AF32" s="109"/>
    </row>
    <row r="33" spans="1:32" ht="15" customHeight="1" outlineLevel="1">
      <c r="A33">
        <v>32</v>
      </c>
      <c r="B33" s="43"/>
      <c r="C33" s="33"/>
      <c r="D33" s="28"/>
      <c r="E33" s="52" t="s">
        <v>48</v>
      </c>
      <c r="F33" s="1"/>
      <c r="G33" s="8">
        <f ca="1">AVERAGE(I33,L33,O33,R33,U33,X33,AA33,AD33)</f>
        <v>33.299999999999997</v>
      </c>
      <c r="H33" s="109"/>
      <c r="I33" s="8">
        <f ca="1">(J33-1)*33.3</f>
        <v>66.599999999999994</v>
      </c>
      <c r="J33" s="89" cm="1">
        <f t="array" aca="1" ref="J33" ca="1">INDIRECT(I$2&amp;"!G"&amp;$A33)</f>
        <v>3</v>
      </c>
      <c r="K33" s="109"/>
      <c r="L33" s="8">
        <f ca="1">(M33-1)*33.3</f>
        <v>33.299999999999997</v>
      </c>
      <c r="M33" s="89" cm="1">
        <f t="array" aca="1" ref="M33" ca="1">INDIRECT(L$2&amp;"!G"&amp;$A33)</f>
        <v>2</v>
      </c>
      <c r="N33" s="109"/>
      <c r="O33" s="8">
        <f t="shared" ca="1" si="14"/>
        <v>33.299999999999997</v>
      </c>
      <c r="P33" s="89" cm="1">
        <f t="array" aca="1" ref="P33" ca="1">INDIRECT(O$2&amp;"!G"&amp;$A33)</f>
        <v>2</v>
      </c>
      <c r="Q33" s="1"/>
      <c r="R33" s="8">
        <f ca="1">IF(S33=0,"",(S33-1)*33.3)</f>
        <v>0</v>
      </c>
      <c r="S33" s="89" cm="1">
        <f t="array" aca="1" ref="S33" ca="1">INDIRECT(R$2&amp;"!G"&amp;$A33)</f>
        <v>1</v>
      </c>
      <c r="T33" s="109"/>
      <c r="U33" s="8">
        <f ca="1">(V33-1)*33.3</f>
        <v>66.599999999999994</v>
      </c>
      <c r="V33" s="89" cm="1">
        <f t="array" aca="1" ref="V33" ca="1">INDIRECT(U$2&amp;"!G"&amp;$A34)</f>
        <v>3</v>
      </c>
      <c r="W33" s="109"/>
      <c r="X33" s="8">
        <f ca="1">(Y33-1)*33.3</f>
        <v>0</v>
      </c>
      <c r="Y33" s="89" cm="1">
        <f t="array" aca="1" ref="Y33" ca="1">INDIRECT(X$2&amp;"!G"&amp;$A33)</f>
        <v>1</v>
      </c>
      <c r="Z33" s="109"/>
      <c r="AA33" s="8">
        <f ca="1">(AB33-1)*33.3</f>
        <v>66.599999999999994</v>
      </c>
      <c r="AB33" s="89" cm="1">
        <f t="array" aca="1" ref="AB33" ca="1">INDIRECT(AA$2&amp;"!G"&amp;$A33)</f>
        <v>3</v>
      </c>
      <c r="AC33" s="109"/>
      <c r="AD33" s="8">
        <f ca="1">(AE33-1)*33.3</f>
        <v>0</v>
      </c>
      <c r="AE33" s="89" cm="1">
        <f t="array" aca="1" ref="AE33" ca="1">INDIRECT(AD$2&amp;"!G"&amp;$A33)</f>
        <v>1</v>
      </c>
      <c r="AF33" s="109"/>
    </row>
    <row r="34" spans="1:32" ht="15" customHeight="1">
      <c r="A34">
        <v>33</v>
      </c>
      <c r="B34" s="43"/>
      <c r="C34" s="33"/>
      <c r="D34" s="34" t="s">
        <v>49</v>
      </c>
      <c r="E34" s="51"/>
      <c r="F34" s="1"/>
      <c r="G34" s="11">
        <f ca="1">AVERAGE(G35:G37)</f>
        <v>18.037499999999998</v>
      </c>
      <c r="H34" s="109"/>
      <c r="I34" s="11">
        <f ca="1">AVERAGE(I35:I37)</f>
        <v>33.299999999999997</v>
      </c>
      <c r="J34" s="148"/>
      <c r="K34" s="109"/>
      <c r="L34" s="11">
        <f ca="1">AVERAGE(L35:L37)</f>
        <v>11.1</v>
      </c>
      <c r="M34" s="10"/>
      <c r="N34" s="109"/>
      <c r="O34" s="11">
        <f ca="1">IFERROR(AVERAGE(O35:O37),"")</f>
        <v>0</v>
      </c>
      <c r="P34" s="10"/>
      <c r="Q34" s="1"/>
      <c r="R34" s="11">
        <f ca="1">IFERROR(AVERAGE(R35:R37),"")</f>
        <v>11.1</v>
      </c>
      <c r="S34" s="10"/>
      <c r="T34" s="109"/>
      <c r="U34" s="11">
        <f ca="1">AVERAGE(U35:U37)</f>
        <v>22.2</v>
      </c>
      <c r="V34" s="11"/>
      <c r="W34" s="109"/>
      <c r="X34" s="11">
        <f ca="1">AVERAGE(X35:X37)</f>
        <v>0</v>
      </c>
      <c r="Y34" s="10"/>
      <c r="Z34" s="109"/>
      <c r="AA34" s="11">
        <f ca="1">AVERAGE(AA35:AA37)</f>
        <v>66.599999999999994</v>
      </c>
      <c r="AB34" s="10"/>
      <c r="AC34" s="109"/>
      <c r="AD34" s="11">
        <f ca="1">AVERAGE(AD35:AD37)</f>
        <v>0</v>
      </c>
      <c r="AE34" s="10"/>
      <c r="AF34" s="109"/>
    </row>
    <row r="35" spans="1:32" ht="15" customHeight="1" outlineLevel="1">
      <c r="A35">
        <v>34</v>
      </c>
      <c r="B35" s="43"/>
      <c r="C35" s="33"/>
      <c r="D35" s="28"/>
      <c r="E35" s="52" t="s">
        <v>50</v>
      </c>
      <c r="F35" s="1"/>
      <c r="G35" s="8">
        <f ca="1">AVERAGE(I35,L35,O35,R35,U35,X35,AA35,AD35)</f>
        <v>16.649999999999999</v>
      </c>
      <c r="H35" s="109"/>
      <c r="I35" s="8">
        <f ca="1">(J35-1)*33.3</f>
        <v>33.299999999999997</v>
      </c>
      <c r="J35" s="89" cm="1">
        <f t="array" aca="1" ref="J35" ca="1">INDIRECT(I$2&amp;"!G"&amp;$A35)</f>
        <v>2</v>
      </c>
      <c r="K35" s="109"/>
      <c r="L35" s="8">
        <f ca="1">(M35-1)*33.3</f>
        <v>0</v>
      </c>
      <c r="M35" s="89" cm="1">
        <f t="array" aca="1" ref="M35" ca="1">INDIRECT(L$2&amp;"!G"&amp;$A35)</f>
        <v>1</v>
      </c>
      <c r="N35" s="109"/>
      <c r="O35" s="8">
        <f t="shared" ref="O35:O37" ca="1" si="15">IF(P35=0,"",(P35-1)*33.3)</f>
        <v>0</v>
      </c>
      <c r="P35" s="89" cm="1">
        <f t="array" aca="1" ref="P35" ca="1">INDIRECT(O$2&amp;"!G"&amp;$A35)</f>
        <v>1</v>
      </c>
      <c r="Q35" s="1"/>
      <c r="R35" s="8">
        <f t="shared" ref="R35:R37" ca="1" si="16">IF(S35=0,"",(S35-1)*33.3)</f>
        <v>33.299999999999997</v>
      </c>
      <c r="S35" s="89" cm="1">
        <f t="array" aca="1" ref="S35" ca="1">INDIRECT(R$2&amp;"!G"&amp;$A35)</f>
        <v>2</v>
      </c>
      <c r="T35" s="109"/>
      <c r="U35" s="8">
        <f ca="1">(V35-1)*33.3</f>
        <v>0</v>
      </c>
      <c r="V35" s="89" cm="1">
        <f t="array" aca="1" ref="V35" ca="1">INDIRECT(U$2&amp;"!G"&amp;$A36)</f>
        <v>1</v>
      </c>
      <c r="W35" s="109"/>
      <c r="X35" s="8">
        <f ca="1">(Y35-1)*33.3</f>
        <v>0</v>
      </c>
      <c r="Y35" s="89" cm="1">
        <f t="array" aca="1" ref="Y35" ca="1">INDIRECT(X$2&amp;"!G"&amp;$A35)</f>
        <v>1</v>
      </c>
      <c r="Z35" s="109"/>
      <c r="AA35" s="8">
        <f ca="1">(AB35-1)*33.3</f>
        <v>66.599999999999994</v>
      </c>
      <c r="AB35" s="89" cm="1">
        <f t="array" aca="1" ref="AB35" ca="1">INDIRECT(AA$2&amp;"!G"&amp;$A35)</f>
        <v>3</v>
      </c>
      <c r="AC35" s="109"/>
      <c r="AD35" s="8">
        <f ca="1">(AE35-1)*33.3</f>
        <v>0</v>
      </c>
      <c r="AE35" s="89" cm="1">
        <f t="array" aca="1" ref="AE35" ca="1">INDIRECT(AD$2&amp;"!G"&amp;$A35)</f>
        <v>1</v>
      </c>
      <c r="AF35" s="109"/>
    </row>
    <row r="36" spans="1:32" ht="15" customHeight="1" outlineLevel="1">
      <c r="A36">
        <v>35</v>
      </c>
      <c r="B36" s="43"/>
      <c r="C36" s="33"/>
      <c r="D36" s="28"/>
      <c r="E36" s="57" t="s">
        <v>51</v>
      </c>
      <c r="F36" s="1"/>
      <c r="G36" s="8">
        <f ca="1">AVERAGE(I36,L36,O36,R36,U36,X36,AA36,AD36)</f>
        <v>20.8125</v>
      </c>
      <c r="H36" s="109"/>
      <c r="I36" s="8">
        <f ca="1">(J36-1)*33.3</f>
        <v>33.299999999999997</v>
      </c>
      <c r="J36" s="89" cm="1">
        <f t="array" aca="1" ref="J36" ca="1">INDIRECT(I$2&amp;"!G"&amp;$A36)</f>
        <v>2</v>
      </c>
      <c r="K36" s="109"/>
      <c r="L36" s="8">
        <f ca="1">(M36-1)*33.3</f>
        <v>33.299999999999997</v>
      </c>
      <c r="M36" s="89" cm="1">
        <f t="array" aca="1" ref="M36" ca="1">INDIRECT(L$2&amp;"!G"&amp;$A36)</f>
        <v>2</v>
      </c>
      <c r="N36" s="109"/>
      <c r="O36" s="8">
        <f t="shared" ca="1" si="15"/>
        <v>0</v>
      </c>
      <c r="P36" s="89" cm="1">
        <f t="array" aca="1" ref="P36" ca="1">INDIRECT(O$2&amp;"!G"&amp;$A36)</f>
        <v>1</v>
      </c>
      <c r="Q36" s="1"/>
      <c r="R36" s="8">
        <f t="shared" ca="1" si="16"/>
        <v>0</v>
      </c>
      <c r="S36" s="89" cm="1">
        <f t="array" aca="1" ref="S36" ca="1">INDIRECT(R$2&amp;"!G"&amp;$A36)</f>
        <v>1</v>
      </c>
      <c r="T36" s="109"/>
      <c r="U36" s="8">
        <f ca="1">(V36-1)*33.3</f>
        <v>33.299999999999997</v>
      </c>
      <c r="V36" s="89" cm="1">
        <f t="array" aca="1" ref="V36" ca="1">INDIRECT(U$2&amp;"!G"&amp;$A37)</f>
        <v>2</v>
      </c>
      <c r="W36" s="109"/>
      <c r="X36" s="8">
        <f ca="1">(Y36-1)*33.3</f>
        <v>0</v>
      </c>
      <c r="Y36" s="89" cm="1">
        <f t="array" aca="1" ref="Y36" ca="1">INDIRECT(X$2&amp;"!G"&amp;$A36)</f>
        <v>1</v>
      </c>
      <c r="Z36" s="109"/>
      <c r="AA36" s="8">
        <f ca="1">(AB36-1)*33.3</f>
        <v>66.599999999999994</v>
      </c>
      <c r="AB36" s="89" cm="1">
        <f t="array" aca="1" ref="AB36" ca="1">INDIRECT(AA$2&amp;"!G"&amp;$A36)</f>
        <v>3</v>
      </c>
      <c r="AC36" s="109"/>
      <c r="AD36" s="8">
        <f ca="1">(AE36-1)*33.3</f>
        <v>0</v>
      </c>
      <c r="AE36" s="89" cm="1">
        <f t="array" aca="1" ref="AE36" ca="1">INDIRECT(AD$2&amp;"!G"&amp;$A36)</f>
        <v>1</v>
      </c>
      <c r="AF36" s="109"/>
    </row>
    <row r="37" spans="1:32" ht="15" customHeight="1" outlineLevel="1">
      <c r="A37">
        <v>36</v>
      </c>
      <c r="B37" s="43"/>
      <c r="C37" s="33"/>
      <c r="D37" s="28"/>
      <c r="E37" s="52" t="s">
        <v>52</v>
      </c>
      <c r="F37" s="1"/>
      <c r="G37" s="8">
        <f ca="1">AVERAGE(I37,L37,O37,R37,U37,X37,AA37,AD37)</f>
        <v>16.649999999999999</v>
      </c>
      <c r="H37" s="109"/>
      <c r="I37" s="8">
        <f ca="1">(J37-1)*33.3</f>
        <v>33.299999999999997</v>
      </c>
      <c r="J37" s="89" cm="1">
        <f t="array" aca="1" ref="J37" ca="1">INDIRECT(I$2&amp;"!G"&amp;$A37)</f>
        <v>2</v>
      </c>
      <c r="K37" s="109"/>
      <c r="L37" s="8">
        <f ca="1">(M37-1)*33.3</f>
        <v>0</v>
      </c>
      <c r="M37" s="89" cm="1">
        <f t="array" aca="1" ref="M37" ca="1">INDIRECT(L$2&amp;"!G"&amp;$A37)</f>
        <v>1</v>
      </c>
      <c r="N37" s="109"/>
      <c r="O37" s="8">
        <f t="shared" ca="1" si="15"/>
        <v>0</v>
      </c>
      <c r="P37" s="89" cm="1">
        <f t="array" aca="1" ref="P37" ca="1">INDIRECT(O$2&amp;"!G"&amp;$A37)</f>
        <v>1</v>
      </c>
      <c r="Q37" s="1"/>
      <c r="R37" s="8">
        <f t="shared" ca="1" si="16"/>
        <v>0</v>
      </c>
      <c r="S37" s="89" cm="1">
        <f t="array" aca="1" ref="S37" ca="1">INDIRECT(R$2&amp;"!G"&amp;$A37)</f>
        <v>1</v>
      </c>
      <c r="T37" s="109"/>
      <c r="U37" s="8">
        <f ca="1">(V37-1)*33.3</f>
        <v>33.299999999999997</v>
      </c>
      <c r="V37" s="89" cm="1">
        <f t="array" aca="1" ref="V37" ca="1">INDIRECT(U$2&amp;"!G"&amp;$A38)</f>
        <v>2</v>
      </c>
      <c r="W37" s="109"/>
      <c r="X37" s="8">
        <f ca="1">(Y37-1)*33.3</f>
        <v>0</v>
      </c>
      <c r="Y37" s="89" cm="1">
        <f t="array" aca="1" ref="Y37" ca="1">INDIRECT(X$2&amp;"!G"&amp;$A37)</f>
        <v>1</v>
      </c>
      <c r="Z37" s="109"/>
      <c r="AA37" s="8">
        <f ca="1">(AB37-1)*33.3</f>
        <v>66.599999999999994</v>
      </c>
      <c r="AB37" s="89" cm="1">
        <f t="array" aca="1" ref="AB37" ca="1">INDIRECT(AA$2&amp;"!G"&amp;$A37)</f>
        <v>3</v>
      </c>
      <c r="AC37" s="109"/>
      <c r="AD37" s="8">
        <f ca="1">(AE37-1)*33.3</f>
        <v>0</v>
      </c>
      <c r="AE37" s="89" cm="1">
        <f t="array" aca="1" ref="AE37" ca="1">INDIRECT(AD$2&amp;"!G"&amp;$A37)</f>
        <v>1</v>
      </c>
      <c r="AF37" s="109"/>
    </row>
    <row r="38" spans="1:32" ht="24" customHeight="1">
      <c r="A38">
        <v>37</v>
      </c>
      <c r="B38" s="43"/>
      <c r="C38" s="33"/>
      <c r="D38" s="34" t="s">
        <v>53</v>
      </c>
      <c r="E38" s="51"/>
      <c r="F38" s="1"/>
      <c r="G38" s="11">
        <f ca="1">AVERAGE(G39:G41)</f>
        <v>31.912499999999998</v>
      </c>
      <c r="H38" s="109"/>
      <c r="I38" s="11">
        <f ca="1">AVERAGE(I39:I41)</f>
        <v>22.2</v>
      </c>
      <c r="J38" s="148"/>
      <c r="K38" s="109"/>
      <c r="L38" s="11">
        <f ca="1">AVERAGE(L39:L41)</f>
        <v>22.2</v>
      </c>
      <c r="M38" s="10"/>
      <c r="N38" s="109"/>
      <c r="O38" s="11">
        <f ca="1">IFERROR(AVERAGE(O39:O41),"")</f>
        <v>11.1</v>
      </c>
      <c r="P38" s="10"/>
      <c r="Q38" s="1"/>
      <c r="R38" s="11">
        <f ca="1">IFERROR(AVERAGE(R39:R41),"")</f>
        <v>11.1</v>
      </c>
      <c r="S38" s="10"/>
      <c r="T38" s="109"/>
      <c r="U38" s="11">
        <f ca="1">AVERAGE(U39:U41)</f>
        <v>55.5</v>
      </c>
      <c r="V38" s="10"/>
      <c r="W38" s="109"/>
      <c r="X38" s="11">
        <f ca="1">AVERAGE(X39:X41)</f>
        <v>22.2</v>
      </c>
      <c r="Y38" s="10"/>
      <c r="Z38" s="109"/>
      <c r="AA38" s="11">
        <f ca="1">AVERAGE(AA39:AA41)</f>
        <v>55.5</v>
      </c>
      <c r="AB38" s="10"/>
      <c r="AC38" s="109"/>
      <c r="AD38" s="11">
        <f ca="1">AVERAGE(AD39:AD41)</f>
        <v>55.5</v>
      </c>
      <c r="AE38" s="10"/>
      <c r="AF38" s="109"/>
    </row>
    <row r="39" spans="1:32" ht="15" customHeight="1" outlineLevel="1">
      <c r="A39">
        <v>38</v>
      </c>
      <c r="B39" s="43"/>
      <c r="C39" s="33"/>
      <c r="D39" s="28"/>
      <c r="E39" s="52" t="s">
        <v>54</v>
      </c>
      <c r="F39" s="1"/>
      <c r="G39" s="8">
        <f ca="1">AVERAGE(I39,L39,O39,R39,U39,X39,AA39,AD39)</f>
        <v>37.462499999999999</v>
      </c>
      <c r="H39" s="109"/>
      <c r="I39" s="8">
        <f ca="1">(J39-1)*33.3</f>
        <v>33.299999999999997</v>
      </c>
      <c r="J39" s="89" cm="1">
        <f t="array" aca="1" ref="J39" ca="1">INDIRECT(I$2&amp;"!G"&amp;$A39)</f>
        <v>2</v>
      </c>
      <c r="K39" s="109"/>
      <c r="L39" s="8">
        <f ca="1">(M39-1)*33.3</f>
        <v>33.299999999999997</v>
      </c>
      <c r="M39" s="89" cm="1">
        <f t="array" aca="1" ref="M39" ca="1">INDIRECT(L$2&amp;"!G"&amp;$A39)</f>
        <v>2</v>
      </c>
      <c r="N39" s="109"/>
      <c r="O39" s="8">
        <f t="shared" ref="O39:O41" ca="1" si="17">IF(P39=0,"",(P39-1)*33.3)</f>
        <v>0</v>
      </c>
      <c r="P39" s="89" cm="1">
        <f t="array" aca="1" ref="P39" ca="1">INDIRECT(O$2&amp;"!G"&amp;$A39)</f>
        <v>1</v>
      </c>
      <c r="Q39" s="1"/>
      <c r="R39" s="8">
        <f ca="1">IF(S39=0,"",(S39-1)*33.3)</f>
        <v>33.299999999999997</v>
      </c>
      <c r="S39" s="89" cm="1">
        <f t="array" aca="1" ref="S39" ca="1">INDIRECT(R$2&amp;"!G"&amp;$A39)</f>
        <v>2</v>
      </c>
      <c r="T39" s="109"/>
      <c r="U39" s="8">
        <f ca="1">(V39-1)*33.3</f>
        <v>66.599999999999994</v>
      </c>
      <c r="V39" s="89" cm="1">
        <f t="array" aca="1" ref="V39" ca="1">INDIRECT(U$2&amp;"!G"&amp;$A40)</f>
        <v>3</v>
      </c>
      <c r="W39" s="109"/>
      <c r="X39" s="8">
        <f ca="1">(Y39-1)*33.3</f>
        <v>0</v>
      </c>
      <c r="Y39" s="89" cm="1">
        <f t="array" aca="1" ref="Y39" ca="1">INDIRECT(X$2&amp;"!G"&amp;$A39)</f>
        <v>1</v>
      </c>
      <c r="Z39" s="109"/>
      <c r="AA39" s="8">
        <f ca="1">(AB39-1)*33.3</f>
        <v>66.599999999999994</v>
      </c>
      <c r="AB39" s="89" cm="1">
        <f t="array" aca="1" ref="AB39" ca="1">INDIRECT(AA$2&amp;"!G"&amp;$A39)</f>
        <v>3</v>
      </c>
      <c r="AC39" s="109"/>
      <c r="AD39" s="8">
        <f ca="1">(AE39-1)*33.3</f>
        <v>66.599999999999994</v>
      </c>
      <c r="AE39" s="89" cm="1">
        <f t="array" aca="1" ref="AE39" ca="1">INDIRECT(AD$2&amp;"!G"&amp;$A39)</f>
        <v>3</v>
      </c>
      <c r="AF39" s="109"/>
    </row>
    <row r="40" spans="1:32" ht="15" customHeight="1" outlineLevel="1">
      <c r="A40">
        <v>39</v>
      </c>
      <c r="B40" s="43"/>
      <c r="C40" s="33"/>
      <c r="D40" s="28"/>
      <c r="E40" s="57" t="s">
        <v>55</v>
      </c>
      <c r="F40" s="1"/>
      <c r="G40" s="8">
        <f ca="1">AVERAGE(I40,L40,O40,R40,U40,X40,AA40,AD40)</f>
        <v>37.462499999999999</v>
      </c>
      <c r="H40" s="109"/>
      <c r="I40" s="8">
        <f ca="1">(J40-1)*33.3</f>
        <v>33.299999999999997</v>
      </c>
      <c r="J40" s="89" cm="1">
        <f t="array" aca="1" ref="J40" ca="1">INDIRECT(I$2&amp;"!G"&amp;$A40)</f>
        <v>2</v>
      </c>
      <c r="K40" s="109"/>
      <c r="L40" s="8">
        <f ca="1">(M40-1)*33.3</f>
        <v>0</v>
      </c>
      <c r="M40" s="89" cm="1">
        <f t="array" aca="1" ref="M40" ca="1">INDIRECT(L$2&amp;"!G"&amp;$A40)</f>
        <v>1</v>
      </c>
      <c r="N40" s="109"/>
      <c r="O40" s="8">
        <f t="shared" ca="1" si="17"/>
        <v>33.299999999999997</v>
      </c>
      <c r="P40" s="89" cm="1">
        <f t="array" aca="1" ref="P40" ca="1">INDIRECT(O$2&amp;"!G"&amp;$A40)</f>
        <v>2</v>
      </c>
      <c r="Q40" s="1"/>
      <c r="R40" s="8">
        <f ca="1">IF(S40=0,"",(S40-1)*33.3)</f>
        <v>0</v>
      </c>
      <c r="S40" s="89" cm="1">
        <f t="array" aca="1" ref="S40" ca="1">INDIRECT(R$2&amp;"!G"&amp;$A40)</f>
        <v>1</v>
      </c>
      <c r="T40" s="109"/>
      <c r="U40" s="8">
        <f ca="1">(V40-1)*33.3</f>
        <v>66.599999999999994</v>
      </c>
      <c r="V40" s="89" cm="1">
        <f t="array" aca="1" ref="V40" ca="1">INDIRECT(U$2&amp;"!G"&amp;$A41)</f>
        <v>3</v>
      </c>
      <c r="W40" s="109"/>
      <c r="X40" s="8">
        <f ca="1">(Y40-1)*33.3</f>
        <v>33.299999999999997</v>
      </c>
      <c r="Y40" s="89" cm="1">
        <f t="array" aca="1" ref="Y40" ca="1">INDIRECT(X$2&amp;"!G"&amp;$A40)</f>
        <v>2</v>
      </c>
      <c r="Z40" s="109"/>
      <c r="AA40" s="8">
        <f ca="1">(AB40-1)*33.3</f>
        <v>66.599999999999994</v>
      </c>
      <c r="AB40" s="89" cm="1">
        <f t="array" aca="1" ref="AB40" ca="1">INDIRECT(AA$2&amp;"!G"&amp;$A40)</f>
        <v>3</v>
      </c>
      <c r="AC40" s="109"/>
      <c r="AD40" s="8">
        <f ca="1">(AE40-1)*33.3</f>
        <v>66.599999999999994</v>
      </c>
      <c r="AE40" s="89" cm="1">
        <f t="array" aca="1" ref="AE40" ca="1">INDIRECT(AD$2&amp;"!G"&amp;$A40)</f>
        <v>3</v>
      </c>
      <c r="AF40" s="109"/>
    </row>
    <row r="41" spans="1:32" ht="15" customHeight="1" outlineLevel="1">
      <c r="A41">
        <v>40</v>
      </c>
      <c r="B41" s="43"/>
      <c r="C41" s="33"/>
      <c r="D41" s="28"/>
      <c r="E41" s="52" t="s">
        <v>56</v>
      </c>
      <c r="F41" s="1"/>
      <c r="G41" s="8">
        <f ca="1">AVERAGE(I41,L41,O41,R41,U41,X41,AA41,AD41)</f>
        <v>20.8125</v>
      </c>
      <c r="H41" s="109"/>
      <c r="I41" s="8">
        <f ca="1">(J41-1)*33.3</f>
        <v>0</v>
      </c>
      <c r="J41" s="89" cm="1">
        <f t="array" aca="1" ref="J41" ca="1">INDIRECT(I$2&amp;"!G"&amp;$A41)</f>
        <v>1</v>
      </c>
      <c r="K41" s="109"/>
      <c r="L41" s="8">
        <f ca="1">(M41-1)*33.3</f>
        <v>33.299999999999997</v>
      </c>
      <c r="M41" s="89" cm="1">
        <f t="array" aca="1" ref="M41" ca="1">INDIRECT(L$2&amp;"!G"&amp;$A41)</f>
        <v>2</v>
      </c>
      <c r="N41" s="109"/>
      <c r="O41" s="8">
        <f t="shared" ca="1" si="17"/>
        <v>0</v>
      </c>
      <c r="P41" s="89" cm="1">
        <f t="array" aca="1" ref="P41" ca="1">INDIRECT(O$2&amp;"!G"&amp;$A41)</f>
        <v>1</v>
      </c>
      <c r="Q41" s="1"/>
      <c r="R41" s="8">
        <f t="shared" ref="R41" ca="1" si="18">IF(S41=0,"",(S41-1)*33.3)</f>
        <v>0</v>
      </c>
      <c r="S41" s="89" cm="1">
        <f t="array" aca="1" ref="S41" ca="1">INDIRECT(R$2&amp;"!G"&amp;$A41)</f>
        <v>1</v>
      </c>
      <c r="T41" s="109"/>
      <c r="U41" s="8">
        <f ca="1">(V41-1)*33.3</f>
        <v>33.299999999999997</v>
      </c>
      <c r="V41" s="89" cm="1">
        <f t="array" aca="1" ref="V41" ca="1">INDIRECT(U$2&amp;"!G"&amp;$A42)</f>
        <v>2</v>
      </c>
      <c r="W41" s="109"/>
      <c r="X41" s="8">
        <f ca="1">(Y41-1)*33.3</f>
        <v>33.299999999999997</v>
      </c>
      <c r="Y41" s="89" cm="1">
        <f t="array" aca="1" ref="Y41" ca="1">INDIRECT(X$2&amp;"!G"&amp;$A41)</f>
        <v>2</v>
      </c>
      <c r="Z41" s="109"/>
      <c r="AA41" s="8">
        <f ca="1">(AB41-1)*33.3</f>
        <v>33.299999999999997</v>
      </c>
      <c r="AB41" s="89" cm="1">
        <f t="array" aca="1" ref="AB41" ca="1">INDIRECT(AA$2&amp;"!G"&amp;$A41)</f>
        <v>2</v>
      </c>
      <c r="AC41" s="109"/>
      <c r="AD41" s="8">
        <f ca="1">(AE41-1)*33.3</f>
        <v>33.299999999999997</v>
      </c>
      <c r="AE41" s="89" cm="1">
        <f t="array" aca="1" ref="AE41" ca="1">INDIRECT(AD$2&amp;"!G"&amp;$A41)</f>
        <v>2</v>
      </c>
      <c r="AF41" s="109"/>
    </row>
    <row r="42" spans="1:32" ht="15" customHeight="1">
      <c r="A42">
        <v>41</v>
      </c>
      <c r="B42" s="43"/>
      <c r="C42" s="33"/>
      <c r="D42" s="34" t="s">
        <v>57</v>
      </c>
      <c r="E42" s="51"/>
      <c r="F42" s="1"/>
      <c r="G42" s="11">
        <f ca="1">AVERAGE(G43:G46)</f>
        <v>31.218750000000004</v>
      </c>
      <c r="H42" s="109"/>
      <c r="I42" s="11">
        <f ca="1">AVERAGE(I43:I46)</f>
        <v>66.599999999999994</v>
      </c>
      <c r="J42" s="148"/>
      <c r="K42" s="109"/>
      <c r="L42" s="11">
        <v>33</v>
      </c>
      <c r="M42" s="10"/>
      <c r="N42" s="109"/>
      <c r="O42" s="11">
        <f ca="1">IFERROR(AVERAGE(O43:O46),"")</f>
        <v>24.974999999999998</v>
      </c>
      <c r="P42" s="10"/>
      <c r="Q42" s="1"/>
      <c r="R42" s="11">
        <f ca="1">IFERROR(AVERAGE(R43:R46),"")</f>
        <v>24.974999999999998</v>
      </c>
      <c r="S42" s="10"/>
      <c r="T42" s="109"/>
      <c r="U42" s="11">
        <f ca="1">AVERAGE(U43:U46)</f>
        <v>33.299999999999997</v>
      </c>
      <c r="V42" s="10"/>
      <c r="W42" s="109"/>
      <c r="X42" s="11">
        <f ca="1">AVERAGE(X43:X46)</f>
        <v>33.299999999999997</v>
      </c>
      <c r="Y42" s="10"/>
      <c r="Z42" s="109"/>
      <c r="AA42" s="11">
        <f ca="1">AVERAGE(AA43:AA46)</f>
        <v>24.974999999999998</v>
      </c>
      <c r="AB42" s="10"/>
      <c r="AC42" s="109"/>
      <c r="AD42" s="11">
        <f ca="1">AVERAGE(AD43:AD46)</f>
        <v>24.974999999999998</v>
      </c>
      <c r="AE42" s="10"/>
      <c r="AF42" s="109"/>
    </row>
    <row r="43" spans="1:32" ht="15" customHeight="1" outlineLevel="1">
      <c r="A43">
        <v>42</v>
      </c>
      <c r="B43" s="43"/>
      <c r="C43" s="33"/>
      <c r="D43" s="28"/>
      <c r="E43" s="52" t="s">
        <v>58</v>
      </c>
      <c r="F43" s="1"/>
      <c r="G43" s="8">
        <f ca="1">AVERAGE(I43,L43,O43,R43,U43,X43,AA43,AD43)</f>
        <v>24.975000000000001</v>
      </c>
      <c r="H43" s="109"/>
      <c r="I43" s="8">
        <f ca="1">(J43-1)*33.3</f>
        <v>66.599999999999994</v>
      </c>
      <c r="J43" s="89" cm="1">
        <f t="array" aca="1" ref="J43" ca="1">INDIRECT(I$2&amp;"!G"&amp;$A43)</f>
        <v>3</v>
      </c>
      <c r="K43" s="109"/>
      <c r="L43" s="8">
        <f ca="1">(M43-1)*33.3</f>
        <v>0</v>
      </c>
      <c r="M43" s="89" cm="1">
        <f t="array" aca="1" ref="M43" ca="1">INDIRECT(L$2&amp;"!G"&amp;$A43)</f>
        <v>1</v>
      </c>
      <c r="N43" s="109"/>
      <c r="O43" s="8">
        <f t="shared" ref="O43:O46" ca="1" si="19">IF(P43=0,"",(P43-1)*33.3)</f>
        <v>0</v>
      </c>
      <c r="P43" s="89" cm="1">
        <f t="array" aca="1" ref="P43" ca="1">INDIRECT(O$2&amp;"!G"&amp;$A43)</f>
        <v>1</v>
      </c>
      <c r="Q43" s="1"/>
      <c r="R43" s="8">
        <f t="shared" ref="R43:R46" ca="1" si="20">IF(S43=0,"",(S43-1)*33.3)</f>
        <v>0</v>
      </c>
      <c r="S43" s="89" cm="1">
        <f t="array" aca="1" ref="S43" ca="1">INDIRECT(R$2&amp;"!G"&amp;$A43)</f>
        <v>1</v>
      </c>
      <c r="T43" s="109"/>
      <c r="U43" s="8">
        <f ca="1">(V43-1)*33.3</f>
        <v>33.299999999999997</v>
      </c>
      <c r="V43" s="89" cm="1">
        <f t="array" aca="1" ref="V43" ca="1">INDIRECT(U$2&amp;"!G"&amp;$A44)</f>
        <v>2</v>
      </c>
      <c r="W43" s="109"/>
      <c r="X43" s="8">
        <f ca="1">(Y43-1)*33.3</f>
        <v>33.299999999999997</v>
      </c>
      <c r="Y43" s="89" cm="1">
        <f t="array" aca="1" ref="Y43" ca="1">INDIRECT(X$2&amp;"!G"&amp;$A43)</f>
        <v>2</v>
      </c>
      <c r="Z43" s="109"/>
      <c r="AA43" s="8">
        <f ca="1">(AB43-1)*33.3</f>
        <v>33.299999999999997</v>
      </c>
      <c r="AB43" s="89" cm="1">
        <f t="array" aca="1" ref="AB43" ca="1">INDIRECT(AA$2&amp;"!G"&amp;$A43)</f>
        <v>2</v>
      </c>
      <c r="AC43" s="109"/>
      <c r="AD43" s="8">
        <f ca="1">(AE43-1)*33.3</f>
        <v>33.299999999999997</v>
      </c>
      <c r="AE43" s="89" cm="1">
        <f t="array" aca="1" ref="AE43" ca="1">INDIRECT(AD$2&amp;"!G"&amp;$A43)</f>
        <v>2</v>
      </c>
      <c r="AF43" s="109"/>
    </row>
    <row r="44" spans="1:32" ht="15" customHeight="1" outlineLevel="1" thickBot="1">
      <c r="A44">
        <v>43</v>
      </c>
      <c r="B44" s="43"/>
      <c r="C44" s="33"/>
      <c r="D44" s="28"/>
      <c r="E44" s="57" t="s">
        <v>59</v>
      </c>
      <c r="F44" s="1"/>
      <c r="G44" s="8">
        <f ca="1">AVERAGE(I44,L44,O44,R44,U44,X44,AA44,AD44)</f>
        <v>29.137500000000003</v>
      </c>
      <c r="H44" s="109"/>
      <c r="I44" s="8">
        <f ca="1">(J44-1)*33.3</f>
        <v>33.299999999999997</v>
      </c>
      <c r="J44" s="89" cm="1">
        <f t="array" aca="1" ref="J44" ca="1">INDIRECT(I$2&amp;"!G"&amp;$A44)</f>
        <v>2</v>
      </c>
      <c r="K44" s="109"/>
      <c r="L44" s="8">
        <f ca="1">(M44-1)*33.3</f>
        <v>33.299999999999997</v>
      </c>
      <c r="M44" s="89" cm="1">
        <f t="array" aca="1" ref="M44" ca="1">INDIRECT(L$2&amp;"!G"&amp;$A44)</f>
        <v>2</v>
      </c>
      <c r="N44" s="109"/>
      <c r="O44" s="8">
        <f t="shared" ca="1" si="19"/>
        <v>33.299999999999997</v>
      </c>
      <c r="P44" s="89" cm="1">
        <f t="array" aca="1" ref="P44" ca="1">INDIRECT(O$2&amp;"!G"&amp;$A44)</f>
        <v>2</v>
      </c>
      <c r="Q44" s="1"/>
      <c r="R44" s="8">
        <f t="shared" ca="1" si="20"/>
        <v>33.299999999999997</v>
      </c>
      <c r="S44" s="89" cm="1">
        <f t="array" aca="1" ref="S44" ca="1">INDIRECT(R$2&amp;"!G"&amp;$A44)</f>
        <v>2</v>
      </c>
      <c r="T44" s="109"/>
      <c r="U44" s="8">
        <f ca="1">(V44-1)*33.3</f>
        <v>33.299999999999997</v>
      </c>
      <c r="V44" s="89" cm="1">
        <f t="array" aca="1" ref="V44" ca="1">INDIRECT(U$2&amp;"!G"&amp;$A45)</f>
        <v>2</v>
      </c>
      <c r="W44" s="109"/>
      <c r="X44" s="8">
        <f ca="1">(Y44-1)*33.3</f>
        <v>33.299999999999997</v>
      </c>
      <c r="Y44" s="89" cm="1">
        <f t="array" aca="1" ref="Y44" ca="1">INDIRECT(X$2&amp;"!G"&amp;$A44)</f>
        <v>2</v>
      </c>
      <c r="Z44" s="109"/>
      <c r="AA44" s="8">
        <f ca="1">(AB44-1)*33.3</f>
        <v>0</v>
      </c>
      <c r="AB44" s="89" cm="1">
        <f t="array" aca="1" ref="AB44" ca="1">INDIRECT(AA$2&amp;"!G"&amp;$A44)</f>
        <v>1</v>
      </c>
      <c r="AC44" s="109"/>
      <c r="AD44" s="8">
        <f ca="1">(AE44-1)*33.3</f>
        <v>33.299999999999997</v>
      </c>
      <c r="AE44" s="89" cm="1">
        <f t="array" aca="1" ref="AE44" ca="1">INDIRECT(AD$2&amp;"!G"&amp;$A44)</f>
        <v>2</v>
      </c>
      <c r="AF44" s="109"/>
    </row>
    <row r="45" spans="1:32" ht="15" customHeight="1" outlineLevel="1">
      <c r="A45">
        <v>44</v>
      </c>
      <c r="B45" s="43"/>
      <c r="C45" s="33"/>
      <c r="D45" s="28"/>
      <c r="E45" s="57" t="s">
        <v>60</v>
      </c>
      <c r="F45" s="24"/>
      <c r="G45" s="8">
        <f ca="1">AVERAGE(I45,L45,O45,R45,U45,X45,AA45,AD45)</f>
        <v>33.300000000000004</v>
      </c>
      <c r="H45" s="245"/>
      <c r="I45" s="8">
        <f ca="1">(J45-1)*33.3</f>
        <v>66.599999999999994</v>
      </c>
      <c r="J45" s="89" cm="1">
        <f t="array" aca="1" ref="J45" ca="1">INDIRECT(I$2&amp;"!G"&amp;$A45)</f>
        <v>3</v>
      </c>
      <c r="K45" s="245"/>
      <c r="L45" s="8">
        <f ca="1">(M45-1)*33.3</f>
        <v>0</v>
      </c>
      <c r="M45" s="89" cm="1">
        <f t="array" aca="1" ref="M45" ca="1">INDIRECT(L$2&amp;"!G"&amp;$A45)</f>
        <v>1</v>
      </c>
      <c r="N45" s="245"/>
      <c r="O45" s="8">
        <f t="shared" ca="1" si="19"/>
        <v>33.299999999999997</v>
      </c>
      <c r="P45" s="89" cm="1">
        <f t="array" aca="1" ref="P45" ca="1">INDIRECT(O$2&amp;"!G"&amp;$A45)</f>
        <v>2</v>
      </c>
      <c r="Q45" s="24"/>
      <c r="R45" s="8">
        <f t="shared" ca="1" si="20"/>
        <v>33.299999999999997</v>
      </c>
      <c r="S45" s="89" cm="1">
        <f t="array" aca="1" ref="S45" ca="1">INDIRECT(R$2&amp;"!G"&amp;$A45)</f>
        <v>2</v>
      </c>
      <c r="T45" s="245"/>
      <c r="U45" s="270">
        <f ca="1">(V45-1)*33.3</f>
        <v>33.299999999999997</v>
      </c>
      <c r="V45" s="273" cm="1">
        <f t="array" aca="1" ref="V45" ca="1">INDIRECT(U$2&amp;"!G"&amp;$A46)</f>
        <v>2</v>
      </c>
      <c r="W45" s="245"/>
      <c r="X45" s="8">
        <f ca="1">(Y45-1)*33.3</f>
        <v>33.299999999999997</v>
      </c>
      <c r="Y45" s="89" cm="1">
        <f t="array" aca="1" ref="Y45" ca="1">INDIRECT(X$2&amp;"!G"&amp;$A45)</f>
        <v>2</v>
      </c>
      <c r="Z45" s="245"/>
      <c r="AA45" s="8">
        <f ca="1">(AB45-1)*33.3</f>
        <v>33.299999999999997</v>
      </c>
      <c r="AB45" s="89" cm="1">
        <f t="array" aca="1" ref="AB45" ca="1">INDIRECT(AA$2&amp;"!G"&amp;$A45)</f>
        <v>2</v>
      </c>
      <c r="AC45" s="245"/>
      <c r="AD45" s="8">
        <f ca="1">(AE45-1)*33.3</f>
        <v>33.299999999999997</v>
      </c>
      <c r="AE45" s="89" cm="1">
        <f t="array" aca="1" ref="AE45" ca="1">INDIRECT(AD$2&amp;"!G"&amp;$A45)</f>
        <v>2</v>
      </c>
      <c r="AF45" s="245"/>
    </row>
    <row r="46" spans="1:32" ht="15" customHeight="1" outlineLevel="1" thickBot="1">
      <c r="A46">
        <v>45</v>
      </c>
      <c r="B46" s="43"/>
      <c r="C46" s="33"/>
      <c r="D46" s="28"/>
      <c r="E46" s="52" t="s">
        <v>61</v>
      </c>
      <c r="F46" s="1"/>
      <c r="G46" s="8">
        <f ca="1">AVERAGE(I46,L46,O46,R46,U46,X46,AA46,AD46)</f>
        <v>37.462500000000006</v>
      </c>
      <c r="H46" s="109"/>
      <c r="I46" s="8">
        <f ca="1">(J46-1)*33.3</f>
        <v>99.899999999999991</v>
      </c>
      <c r="J46" s="89" cm="1">
        <f t="array" aca="1" ref="J46" ca="1">INDIRECT(I$2&amp;"!G"&amp;$A46)</f>
        <v>4</v>
      </c>
      <c r="K46" s="109"/>
      <c r="L46" s="8">
        <f ca="1">(M46-1)*33.3</f>
        <v>33.299999999999997</v>
      </c>
      <c r="M46" s="89" cm="1">
        <f t="array" aca="1" ref="M46" ca="1">INDIRECT(L$2&amp;"!G"&amp;$A46)</f>
        <v>2</v>
      </c>
      <c r="N46" s="109"/>
      <c r="O46" s="8">
        <f t="shared" ca="1" si="19"/>
        <v>33.299999999999997</v>
      </c>
      <c r="P46" s="89" cm="1">
        <f t="array" aca="1" ref="P46" ca="1">INDIRECT(O$2&amp;"!G"&amp;$A46)</f>
        <v>2</v>
      </c>
      <c r="Q46" s="1"/>
      <c r="R46" s="8">
        <f t="shared" ca="1" si="20"/>
        <v>33.299999999999997</v>
      </c>
      <c r="S46" s="89" cm="1">
        <f t="array" aca="1" ref="S46" ca="1">INDIRECT(R$2&amp;"!G"&amp;$A46)</f>
        <v>2</v>
      </c>
      <c r="T46" s="109"/>
      <c r="U46" s="271">
        <f ca="1">(V46-1)*33.3</f>
        <v>33.299999999999997</v>
      </c>
      <c r="V46" s="274" cm="1">
        <f t="array" aca="1" ref="V46" ca="1">INDIRECT(U$2&amp;"!G"&amp;$A47)</f>
        <v>2</v>
      </c>
      <c r="W46" s="109"/>
      <c r="X46" s="8">
        <f ca="1">(Y46-1)*33.3</f>
        <v>33.299999999999997</v>
      </c>
      <c r="Y46" s="89" cm="1">
        <f t="array" aca="1" ref="Y46" ca="1">INDIRECT(X$2&amp;"!G"&amp;$A46)</f>
        <v>2</v>
      </c>
      <c r="Z46" s="109"/>
      <c r="AA46" s="8">
        <f ca="1">(AB46-1)*33.3</f>
        <v>33.299999999999997</v>
      </c>
      <c r="AB46" s="89" cm="1">
        <f t="array" aca="1" ref="AB46" ca="1">INDIRECT(AA$2&amp;"!G"&amp;$A46)</f>
        <v>2</v>
      </c>
      <c r="AC46" s="109"/>
      <c r="AD46" s="8">
        <f ca="1">(AE46-1)*33.3</f>
        <v>0</v>
      </c>
      <c r="AE46" s="89" cm="1">
        <f t="array" aca="1" ref="AE46" ca="1">INDIRECT(AD$2&amp;"!G"&amp;$A46)</f>
        <v>1</v>
      </c>
      <c r="AF46" s="109"/>
    </row>
    <row r="47" spans="1:32" ht="15" customHeight="1">
      <c r="A47">
        <v>46</v>
      </c>
      <c r="B47" s="43"/>
      <c r="C47" s="33"/>
      <c r="D47" s="51" t="s">
        <v>62</v>
      </c>
      <c r="E47" s="51"/>
      <c r="F47" s="1"/>
      <c r="G47" s="11">
        <f ca="1">AVERAGE(G48:G50)</f>
        <v>41.625</v>
      </c>
      <c r="H47" s="109"/>
      <c r="I47" s="11">
        <f ca="1">AVERAGE(I48:I50)</f>
        <v>66.600000000000009</v>
      </c>
      <c r="J47" s="148"/>
      <c r="K47" s="109"/>
      <c r="L47" s="11">
        <f ca="1">AVERAGE(L48:L50)</f>
        <v>11.1</v>
      </c>
      <c r="M47" s="10"/>
      <c r="N47" s="109"/>
      <c r="O47" s="11">
        <f ca="1">IFERROR(AVERAGE(O48:O50),"")</f>
        <v>33.299999999999997</v>
      </c>
      <c r="P47" s="10"/>
      <c r="Q47" s="1"/>
      <c r="R47" s="11">
        <f ca="1">IFERROR(AVERAGE(R48:R50),"")</f>
        <v>11.1</v>
      </c>
      <c r="S47" s="10"/>
      <c r="T47" s="109"/>
      <c r="U47" s="11">
        <f ca="1">AVERAGE(U48:U50)</f>
        <v>55.5</v>
      </c>
      <c r="V47" s="10"/>
      <c r="W47" s="109"/>
      <c r="X47" s="11">
        <f ca="1">AVERAGE(X48:X50)</f>
        <v>11.1</v>
      </c>
      <c r="Y47" s="10"/>
      <c r="Z47" s="109"/>
      <c r="AA47" s="11">
        <f ca="1">AVERAGE(AA48:AA50)</f>
        <v>77.7</v>
      </c>
      <c r="AB47" s="10"/>
      <c r="AC47" s="109"/>
      <c r="AD47" s="11">
        <f ca="1">AVERAGE(AD48:AD50)</f>
        <v>66.599999999999994</v>
      </c>
      <c r="AE47" s="10"/>
      <c r="AF47" s="109"/>
    </row>
    <row r="48" spans="1:32" ht="15" customHeight="1" outlineLevel="1">
      <c r="A48">
        <v>47</v>
      </c>
      <c r="B48" s="43"/>
      <c r="C48" s="33"/>
      <c r="D48" s="28"/>
      <c r="E48" s="52" t="s">
        <v>63</v>
      </c>
      <c r="F48" s="1"/>
      <c r="G48" s="8">
        <f ca="1">AVERAGE(I48,L48,O48,R48,U48,X48,AA48,AD48)</f>
        <v>37.462499999999999</v>
      </c>
      <c r="H48" s="109"/>
      <c r="I48" s="8">
        <f ca="1">(J48-1)*33.3</f>
        <v>66.599999999999994</v>
      </c>
      <c r="J48" s="89" cm="1">
        <f t="array" aca="1" ref="J48" ca="1">INDIRECT(I$2&amp;"!G"&amp;$A48)</f>
        <v>3</v>
      </c>
      <c r="K48" s="109"/>
      <c r="L48" s="8">
        <f ca="1">(M48-1)*33.3</f>
        <v>33.299999999999997</v>
      </c>
      <c r="M48" s="89" cm="1">
        <f t="array" aca="1" ref="M48" ca="1">INDIRECT(L$2&amp;"!G"&amp;$A48)</f>
        <v>2</v>
      </c>
      <c r="N48" s="109"/>
      <c r="O48" s="8">
        <f t="shared" ref="O48:O50" ca="1" si="21">IF(P48=0,"",(P48-1)*33.3)</f>
        <v>33.299999999999997</v>
      </c>
      <c r="P48" s="89" cm="1">
        <f t="array" aca="1" ref="P48" ca="1">INDIRECT(O$2&amp;"!G"&amp;$A48)</f>
        <v>2</v>
      </c>
      <c r="Q48" s="1"/>
      <c r="R48" s="8">
        <f t="shared" ref="R48:R50" ca="1" si="22">IF(S48=0,"",(S48-1)*33.3)</f>
        <v>0</v>
      </c>
      <c r="S48" s="89" cm="1">
        <f t="array" aca="1" ref="S48" ca="1">INDIRECT(R$2&amp;"!G"&amp;$A48)</f>
        <v>1</v>
      </c>
      <c r="T48" s="109"/>
      <c r="U48" s="8">
        <f ca="1">(V48-1)*33.3</f>
        <v>33.299999999999997</v>
      </c>
      <c r="V48" s="89" cm="1">
        <f t="array" aca="1" ref="V48" ca="1">INDIRECT(U$2&amp;"!G"&amp;$A49)</f>
        <v>2</v>
      </c>
      <c r="W48" s="109"/>
      <c r="X48" s="8">
        <f ca="1">(Y48-1)*33.3</f>
        <v>0</v>
      </c>
      <c r="Y48" s="89" cm="1">
        <f t="array" aca="1" ref="Y48" ca="1">INDIRECT(X$2&amp;"!G"&amp;$A48)</f>
        <v>1</v>
      </c>
      <c r="Z48" s="109"/>
      <c r="AA48" s="8">
        <f ca="1">(AB48-1)*33.3</f>
        <v>66.599999999999994</v>
      </c>
      <c r="AB48" s="89" cm="1">
        <f t="array" aca="1" ref="AB48" ca="1">INDIRECT(AA$2&amp;"!G"&amp;$A48)</f>
        <v>3</v>
      </c>
      <c r="AC48" s="109"/>
      <c r="AD48" s="8">
        <f ca="1">(AE48-1)*33.3</f>
        <v>66.599999999999994</v>
      </c>
      <c r="AE48" s="89" cm="1">
        <f t="array" aca="1" ref="AE48" ca="1">INDIRECT(AD$2&amp;"!G"&amp;$A48)</f>
        <v>3</v>
      </c>
      <c r="AF48" s="109"/>
    </row>
    <row r="49" spans="1:32" ht="15" customHeight="1" outlineLevel="1">
      <c r="A49">
        <v>48</v>
      </c>
      <c r="B49" s="43"/>
      <c r="C49" s="33"/>
      <c r="D49" s="28"/>
      <c r="E49" s="52" t="s">
        <v>64</v>
      </c>
      <c r="F49" s="1"/>
      <c r="G49" s="8">
        <f ca="1">AVERAGE(I49,L49,O49,R49,U49,X49,AA49,AD49)</f>
        <v>45.787499999999994</v>
      </c>
      <c r="H49" s="109"/>
      <c r="I49" s="8">
        <f ca="1">(J49-1)*33.3</f>
        <v>99.899999999999991</v>
      </c>
      <c r="J49" s="89" cm="1">
        <f t="array" aca="1" ref="J49" ca="1">INDIRECT(I$2&amp;"!G"&amp;$A49)</f>
        <v>4</v>
      </c>
      <c r="K49" s="109"/>
      <c r="L49" s="8">
        <f ca="1">(M49-1)*33.3</f>
        <v>0</v>
      </c>
      <c r="M49" s="89" cm="1">
        <f t="array" aca="1" ref="M49" ca="1">INDIRECT(L$2&amp;"!G"&amp;$A49)</f>
        <v>1</v>
      </c>
      <c r="N49" s="109"/>
      <c r="O49" s="8">
        <f t="shared" ca="1" si="21"/>
        <v>33.299999999999997</v>
      </c>
      <c r="P49" s="89" cm="1">
        <f t="array" aca="1" ref="P49" ca="1">INDIRECT(O$2&amp;"!G"&amp;$A49)</f>
        <v>2</v>
      </c>
      <c r="Q49" s="1"/>
      <c r="R49" s="8">
        <f t="shared" ca="1" si="22"/>
        <v>0</v>
      </c>
      <c r="S49" s="89" cm="1">
        <f t="array" aca="1" ref="S49" ca="1">INDIRECT(R$2&amp;"!G"&amp;$A49)</f>
        <v>1</v>
      </c>
      <c r="T49" s="109"/>
      <c r="U49" s="8">
        <f ca="1">(V49-1)*33.3</f>
        <v>66.599999999999994</v>
      </c>
      <c r="V49" s="89" cm="1">
        <f t="array" aca="1" ref="V49" ca="1">INDIRECT(U$2&amp;"!G"&amp;$A50)</f>
        <v>3</v>
      </c>
      <c r="W49" s="109"/>
      <c r="X49" s="8">
        <f ca="1">(Y49-1)*33.3</f>
        <v>0</v>
      </c>
      <c r="Y49" s="89" cm="1">
        <f t="array" aca="1" ref="Y49" ca="1">INDIRECT(X$2&amp;"!G"&amp;$A49)</f>
        <v>1</v>
      </c>
      <c r="Z49" s="109"/>
      <c r="AA49" s="8">
        <f ca="1">(AB49-1)*33.3</f>
        <v>99.899999999999991</v>
      </c>
      <c r="AB49" s="89" cm="1">
        <f t="array" aca="1" ref="AB49" ca="1">INDIRECT(AA$2&amp;"!G"&amp;$A49)</f>
        <v>4</v>
      </c>
      <c r="AC49" s="109"/>
      <c r="AD49" s="8">
        <f ca="1">(AE49-1)*33.3</f>
        <v>66.599999999999994</v>
      </c>
      <c r="AE49" s="89" cm="1">
        <f t="array" aca="1" ref="AE49" ca="1">INDIRECT(AD$2&amp;"!G"&amp;$A49)</f>
        <v>3</v>
      </c>
      <c r="AF49" s="109"/>
    </row>
    <row r="50" spans="1:32" ht="15" customHeight="1" outlineLevel="1">
      <c r="A50">
        <v>49</v>
      </c>
      <c r="B50" s="43"/>
      <c r="C50" s="37"/>
      <c r="D50" s="38"/>
      <c r="E50" s="59" t="s">
        <v>65</v>
      </c>
      <c r="F50" s="18"/>
      <c r="G50" s="8">
        <f ca="1">AVERAGE(I50,L50,O50,R50,U50,X50,AA50,AD50)</f>
        <v>41.625</v>
      </c>
      <c r="H50" s="243"/>
      <c r="I50" s="8">
        <f ca="1">(J50-1)*33.3</f>
        <v>33.299999999999997</v>
      </c>
      <c r="J50" s="89" cm="1">
        <f t="array" aca="1" ref="J50" ca="1">INDIRECT(I$2&amp;"!G"&amp;$A50)</f>
        <v>2</v>
      </c>
      <c r="K50" s="243"/>
      <c r="L50" s="8">
        <f ca="1">(M50-1)*33.3</f>
        <v>0</v>
      </c>
      <c r="M50" s="89" cm="1">
        <f t="array" aca="1" ref="M50" ca="1">INDIRECT(L$2&amp;"!G"&amp;$A50)</f>
        <v>1</v>
      </c>
      <c r="N50" s="243"/>
      <c r="O50" s="8">
        <f t="shared" ca="1" si="21"/>
        <v>33.299999999999997</v>
      </c>
      <c r="P50" s="89" cm="1">
        <f t="array" aca="1" ref="P50" ca="1">INDIRECT(O$2&amp;"!G"&amp;$A50)</f>
        <v>2</v>
      </c>
      <c r="Q50" s="18"/>
      <c r="R50" s="8">
        <f t="shared" ca="1" si="22"/>
        <v>33.299999999999997</v>
      </c>
      <c r="S50" s="89" cm="1">
        <f t="array" aca="1" ref="S50" ca="1">INDIRECT(R$2&amp;"!G"&amp;$A50)</f>
        <v>2</v>
      </c>
      <c r="T50" s="243"/>
      <c r="U50" s="8">
        <f ca="1">(V50-1)*33.3</f>
        <v>66.599999999999994</v>
      </c>
      <c r="V50" s="89" cm="1">
        <f t="array" aca="1" ref="V50" ca="1">INDIRECT(U$2&amp;"!G"&amp;$A51)</f>
        <v>3</v>
      </c>
      <c r="W50" s="243"/>
      <c r="X50" s="8">
        <f ca="1">(Y50-1)*33.3</f>
        <v>33.299999999999997</v>
      </c>
      <c r="Y50" s="89" cm="1">
        <f t="array" aca="1" ref="Y50" ca="1">INDIRECT(X$2&amp;"!G"&amp;$A50)</f>
        <v>2</v>
      </c>
      <c r="Z50" s="243"/>
      <c r="AA50" s="8">
        <f ca="1">(AB50-1)*33.3</f>
        <v>66.599999999999994</v>
      </c>
      <c r="AB50" s="89" cm="1">
        <f t="array" aca="1" ref="AB50" ca="1">INDIRECT(AA$2&amp;"!G"&amp;$A50)</f>
        <v>3</v>
      </c>
      <c r="AC50" s="243"/>
      <c r="AD50" s="8">
        <f ca="1">(AE50-1)*33.3</f>
        <v>66.599999999999994</v>
      </c>
      <c r="AE50" s="89" cm="1">
        <f t="array" aca="1" ref="AE50" ca="1">INDIRECT(AD$2&amp;"!G"&amp;$A50)</f>
        <v>3</v>
      </c>
      <c r="AF50" s="243"/>
    </row>
    <row r="51" spans="1:32" ht="15" customHeight="1">
      <c r="A51">
        <v>50</v>
      </c>
      <c r="B51" s="43"/>
      <c r="C51" s="47" t="s">
        <v>66</v>
      </c>
      <c r="D51" s="32"/>
      <c r="E51" s="55"/>
      <c r="F51" s="45"/>
      <c r="G51" s="8">
        <f ca="1">AVERAGE(G53:G55,G57:G59,G61:G63)</f>
        <v>34.224999999999994</v>
      </c>
      <c r="H51" s="108"/>
      <c r="I51" s="8">
        <f ca="1">AVERAGE(I53:I55,I57:I59,I61:I63)</f>
        <v>55.5</v>
      </c>
      <c r="J51" s="142"/>
      <c r="K51" s="108"/>
      <c r="L51" s="8">
        <f ca="1">AVERAGE(L53:L55,L57:L59,L61:L63)</f>
        <v>25.900000000000002</v>
      </c>
      <c r="M51" s="7"/>
      <c r="N51" s="108"/>
      <c r="O51" s="8">
        <f ca="1">IFERROR(AVERAGE(O52,O56,O60),"")</f>
        <v>22.2</v>
      </c>
      <c r="P51" s="7"/>
      <c r="Q51" s="45"/>
      <c r="R51" s="8">
        <f ca="1">IFERROR(AVERAGE(R52,R56,R60),"")</f>
        <v>11.1</v>
      </c>
      <c r="S51" s="7"/>
      <c r="T51" s="108"/>
      <c r="U51" s="8">
        <f ca="1">AVERAGE(U53:U55,U57:U59,U61:U63)</f>
        <v>40.700000000000003</v>
      </c>
      <c r="V51" s="7"/>
      <c r="W51" s="108"/>
      <c r="X51" s="8">
        <f ca="1">AVERAGE(X53:X55,X57:X59,X61:X63)</f>
        <v>22.200000000000003</v>
      </c>
      <c r="Y51" s="7"/>
      <c r="Z51" s="108"/>
      <c r="AA51" s="8">
        <f ca="1">AVERAGE(AA53:AA55,AA57:AA59,AA61:AA63)</f>
        <v>59.20000000000001</v>
      </c>
      <c r="AB51" s="7"/>
      <c r="AC51" s="108"/>
      <c r="AD51" s="8">
        <f ca="1">AVERAGE(AD53:AD55,AD57:AD59,AD61:AD63)</f>
        <v>37.000000000000007</v>
      </c>
      <c r="AE51" s="7"/>
      <c r="AF51" s="108"/>
    </row>
    <row r="52" spans="1:32" ht="15" customHeight="1">
      <c r="A52">
        <v>51</v>
      </c>
      <c r="B52" s="43"/>
      <c r="C52" s="33"/>
      <c r="D52" s="51" t="s">
        <v>67</v>
      </c>
      <c r="E52" s="51"/>
      <c r="F52" s="1"/>
      <c r="G52" s="11">
        <f ca="1">AVERAGE(G53:G55)</f>
        <v>36.074999999999996</v>
      </c>
      <c r="H52" s="109"/>
      <c r="I52" s="11">
        <f ca="1">AVERAGE(I53:I55)</f>
        <v>66.599999999999994</v>
      </c>
      <c r="J52" s="148"/>
      <c r="K52" s="109"/>
      <c r="L52" s="11">
        <f ca="1">AVERAGE(L53:L55)</f>
        <v>11.1</v>
      </c>
      <c r="M52" s="10"/>
      <c r="N52" s="109"/>
      <c r="O52" s="11">
        <f ca="1">IFERROR(AVERAGE(O53:O55),"")</f>
        <v>22.2</v>
      </c>
      <c r="P52" s="10"/>
      <c r="Q52" s="1"/>
      <c r="R52" s="11">
        <f ca="1">IFERROR(AVERAGE(R53:R55),"")</f>
        <v>22.2</v>
      </c>
      <c r="S52" s="10"/>
      <c r="T52" s="109"/>
      <c r="U52" s="11">
        <f ca="1">AVERAGE(U53:U55)</f>
        <v>33.299999999999997</v>
      </c>
      <c r="V52" s="10"/>
      <c r="W52" s="109"/>
      <c r="X52" s="11">
        <f ca="1">AVERAGE(X53:X55)</f>
        <v>11.1</v>
      </c>
      <c r="Y52" s="10"/>
      <c r="Z52" s="109"/>
      <c r="AA52" s="11">
        <f ca="1">AVERAGE(AA53:AA55)</f>
        <v>66.599999999999994</v>
      </c>
      <c r="AB52" s="10"/>
      <c r="AC52" s="109"/>
      <c r="AD52" s="11">
        <f ca="1">AVERAGE(AD53:AD55)</f>
        <v>55.5</v>
      </c>
      <c r="AE52" s="10"/>
      <c r="AF52" s="109"/>
    </row>
    <row r="53" spans="1:32" ht="15" customHeight="1" outlineLevel="1">
      <c r="A53">
        <v>52</v>
      </c>
      <c r="B53" s="43"/>
      <c r="C53" s="33"/>
      <c r="D53" s="28"/>
      <c r="E53" s="52" t="s">
        <v>68</v>
      </c>
      <c r="F53" s="1"/>
      <c r="G53" s="8">
        <f ca="1">AVERAGE(I53,L53,O53,R53,U53,X53,AA53,AD53)</f>
        <v>41.625</v>
      </c>
      <c r="H53" s="109"/>
      <c r="I53" s="8">
        <f ca="1">(J53-1)*33.3</f>
        <v>66.599999999999994</v>
      </c>
      <c r="J53" s="89" cm="1">
        <f t="array" aca="1" ref="J53" ca="1">INDIRECT(I$2&amp;"!G"&amp;$A53)</f>
        <v>3</v>
      </c>
      <c r="K53" s="109"/>
      <c r="L53" s="8">
        <f ca="1">(M53-1)*33.3</f>
        <v>0</v>
      </c>
      <c r="M53" s="89" cm="1">
        <f t="array" aca="1" ref="M53" ca="1">INDIRECT(L$2&amp;"!G"&amp;$A53)</f>
        <v>1</v>
      </c>
      <c r="N53" s="109"/>
      <c r="O53" s="8">
        <f t="shared" ref="O53:O55" ca="1" si="23">IF(P53=0,"",(P53-1)*33.3)</f>
        <v>33.299999999999997</v>
      </c>
      <c r="P53" s="89" cm="1">
        <f t="array" aca="1" ref="P53" ca="1">INDIRECT(O$2&amp;"!G"&amp;$A53)</f>
        <v>2</v>
      </c>
      <c r="Q53" s="1"/>
      <c r="R53" s="8">
        <f t="shared" ref="R53:R55" ca="1" si="24">IF(S53=0,"",(S53-1)*33.3)</f>
        <v>33.299999999999997</v>
      </c>
      <c r="S53" s="89" cm="1">
        <f t="array" aca="1" ref="S53" ca="1">INDIRECT(R$2&amp;"!G"&amp;$A53)</f>
        <v>2</v>
      </c>
      <c r="T53" s="109"/>
      <c r="U53" s="8">
        <f ca="1">(V53-1)*33.3</f>
        <v>33.299999999999997</v>
      </c>
      <c r="V53" s="89" cm="1">
        <f t="array" aca="1" ref="V53" ca="1">INDIRECT(U$2&amp;"!G"&amp;$A54)</f>
        <v>2</v>
      </c>
      <c r="W53" s="109"/>
      <c r="X53" s="8">
        <f ca="1">(Y53-1)*33.3</f>
        <v>33.299999999999997</v>
      </c>
      <c r="Y53" s="89" cm="1">
        <f t="array" aca="1" ref="Y53" ca="1">INDIRECT(X$2&amp;"!G"&amp;$A53)</f>
        <v>2</v>
      </c>
      <c r="Z53" s="109"/>
      <c r="AA53" s="8">
        <f ca="1">(AB53-1)*33.3</f>
        <v>66.599999999999994</v>
      </c>
      <c r="AB53" s="89" cm="1">
        <f t="array" aca="1" ref="AB53" ca="1">INDIRECT(AA$2&amp;"!G"&amp;$A53)</f>
        <v>3</v>
      </c>
      <c r="AC53" s="109"/>
      <c r="AD53" s="8">
        <f ca="1">(AE53-1)*33.3</f>
        <v>66.599999999999994</v>
      </c>
      <c r="AE53" s="89" cm="1">
        <f t="array" aca="1" ref="AE53" ca="1">INDIRECT(AD$2&amp;"!G"&amp;$A53)</f>
        <v>3</v>
      </c>
      <c r="AF53" s="109"/>
    </row>
    <row r="54" spans="1:32" ht="15" customHeight="1" outlineLevel="1">
      <c r="A54">
        <v>53</v>
      </c>
      <c r="B54" s="43"/>
      <c r="C54" s="33"/>
      <c r="D54" s="28"/>
      <c r="E54" s="57" t="s">
        <v>69</v>
      </c>
      <c r="F54" s="1"/>
      <c r="G54" s="8">
        <f ca="1">AVERAGE(I54,L54,O54,R54,U54,X54,AA54,AD54)</f>
        <v>24.974999999999998</v>
      </c>
      <c r="H54" s="109"/>
      <c r="I54" s="8">
        <f ca="1">(J54-1)*33.3</f>
        <v>66.599999999999994</v>
      </c>
      <c r="J54" s="89" cm="1">
        <f t="array" aca="1" ref="J54" ca="1">INDIRECT(I$2&amp;"!G"&amp;$A54)</f>
        <v>3</v>
      </c>
      <c r="K54" s="109"/>
      <c r="L54" s="8">
        <f ca="1">(M54-1)*33.3</f>
        <v>0</v>
      </c>
      <c r="M54" s="89" cm="1">
        <f t="array" aca="1" ref="M54" ca="1">INDIRECT(L$2&amp;"!G"&amp;$A54)</f>
        <v>1</v>
      </c>
      <c r="N54" s="109"/>
      <c r="O54" s="8">
        <f t="shared" ca="1" si="23"/>
        <v>0</v>
      </c>
      <c r="P54" s="89" cm="1">
        <f t="array" aca="1" ref="P54" ca="1">INDIRECT(O$2&amp;"!G"&amp;$A54)</f>
        <v>1</v>
      </c>
      <c r="Q54" s="1"/>
      <c r="R54" s="8">
        <f t="shared" ca="1" si="24"/>
        <v>0</v>
      </c>
      <c r="S54" s="89" cm="1">
        <f t="array" aca="1" ref="S54" ca="1">INDIRECT(R$2&amp;"!G"&amp;$A54)</f>
        <v>1</v>
      </c>
      <c r="T54" s="109"/>
      <c r="U54" s="8">
        <f ca="1">(V54-1)*33.3</f>
        <v>0</v>
      </c>
      <c r="V54" s="89" cm="1">
        <f t="array" aca="1" ref="V54" ca="1">INDIRECT(U$2&amp;"!G"&amp;$A55)</f>
        <v>1</v>
      </c>
      <c r="W54" s="109"/>
      <c r="X54" s="8">
        <f ca="1">(Y54-1)*33.3</f>
        <v>0</v>
      </c>
      <c r="Y54" s="89" cm="1">
        <f t="array" aca="1" ref="Y54" ca="1">INDIRECT(X$2&amp;"!G"&amp;$A54)</f>
        <v>1</v>
      </c>
      <c r="Z54" s="109"/>
      <c r="AA54" s="8">
        <f ca="1">(AB54-1)*33.3</f>
        <v>66.599999999999994</v>
      </c>
      <c r="AB54" s="89" cm="1">
        <f t="array" aca="1" ref="AB54" ca="1">INDIRECT(AA$2&amp;"!G"&amp;$A54)</f>
        <v>3</v>
      </c>
      <c r="AC54" s="109"/>
      <c r="AD54" s="8">
        <f ca="1">(AE54-1)*33.3</f>
        <v>66.599999999999994</v>
      </c>
      <c r="AE54" s="89" cm="1">
        <f t="array" aca="1" ref="AE54" ca="1">INDIRECT(AD$2&amp;"!G"&amp;$A54)</f>
        <v>3</v>
      </c>
      <c r="AF54" s="109"/>
    </row>
    <row r="55" spans="1:32" ht="15" customHeight="1" outlineLevel="1">
      <c r="A55">
        <v>54</v>
      </c>
      <c r="B55" s="43"/>
      <c r="C55" s="33"/>
      <c r="D55" s="28"/>
      <c r="E55" s="52" t="s">
        <v>70</v>
      </c>
      <c r="F55" s="1"/>
      <c r="G55" s="8">
        <f ca="1">AVERAGE(I55,L55,O55,R55,U55,X55,AA55,AD55)</f>
        <v>41.625</v>
      </c>
      <c r="H55" s="109"/>
      <c r="I55" s="8">
        <f ca="1">(J55-1)*33.3</f>
        <v>66.599999999999994</v>
      </c>
      <c r="J55" s="89" cm="1">
        <f t="array" aca="1" ref="J55" ca="1">INDIRECT(I$2&amp;"!G"&amp;$A55)</f>
        <v>3</v>
      </c>
      <c r="K55" s="109"/>
      <c r="L55" s="8">
        <f ca="1">(M55-1)*33.3</f>
        <v>33.299999999999997</v>
      </c>
      <c r="M55" s="89" cm="1">
        <f t="array" aca="1" ref="M55" ca="1">INDIRECT(L$2&amp;"!G"&amp;$A55)</f>
        <v>2</v>
      </c>
      <c r="N55" s="109"/>
      <c r="O55" s="8">
        <f t="shared" ca="1" si="23"/>
        <v>33.299999999999997</v>
      </c>
      <c r="P55" s="89" cm="1">
        <f t="array" aca="1" ref="P55" ca="1">INDIRECT(O$2&amp;"!G"&amp;$A55)</f>
        <v>2</v>
      </c>
      <c r="Q55" s="1"/>
      <c r="R55" s="8">
        <f t="shared" ca="1" si="24"/>
        <v>33.299999999999997</v>
      </c>
      <c r="S55" s="89" cm="1">
        <f t="array" aca="1" ref="S55" ca="1">INDIRECT(R$2&amp;"!G"&amp;$A55)</f>
        <v>2</v>
      </c>
      <c r="T55" s="109"/>
      <c r="U55" s="8">
        <f ca="1">(V55-1)*33.3</f>
        <v>66.599999999999994</v>
      </c>
      <c r="V55" s="89" cm="1">
        <f t="array" aca="1" ref="V55" ca="1">INDIRECT(U$2&amp;"!G"&amp;$A56)</f>
        <v>3</v>
      </c>
      <c r="W55" s="109"/>
      <c r="X55" s="8">
        <f ca="1">(Y55-1)*33.3</f>
        <v>0</v>
      </c>
      <c r="Y55" s="89" cm="1">
        <f t="array" aca="1" ref="Y55" ca="1">INDIRECT(X$2&amp;"!G"&amp;$A55)</f>
        <v>1</v>
      </c>
      <c r="Z55" s="109"/>
      <c r="AA55" s="8">
        <f ca="1">(AB55-1)*33.3</f>
        <v>66.599999999999994</v>
      </c>
      <c r="AB55" s="89" cm="1">
        <f t="array" aca="1" ref="AB55" ca="1">INDIRECT(AA$2&amp;"!G"&amp;$A55)</f>
        <v>3</v>
      </c>
      <c r="AC55" s="109"/>
      <c r="AD55" s="8">
        <f ca="1">(AE55-1)*33.3</f>
        <v>33.299999999999997</v>
      </c>
      <c r="AE55" s="89" cm="1">
        <f t="array" aca="1" ref="AE55" ca="1">INDIRECT(AD$2&amp;"!G"&amp;$A55)</f>
        <v>2</v>
      </c>
      <c r="AF55" s="109"/>
    </row>
    <row r="56" spans="1:32" ht="15" customHeight="1">
      <c r="A56">
        <v>55</v>
      </c>
      <c r="B56" s="43"/>
      <c r="C56" s="33"/>
      <c r="D56" s="34" t="s">
        <v>71</v>
      </c>
      <c r="E56" s="51"/>
      <c r="F56" s="1"/>
      <c r="G56" s="11">
        <f ca="1">AVERAGE(G57:G59)</f>
        <v>30.525000000000002</v>
      </c>
      <c r="H56" s="109"/>
      <c r="I56" s="11">
        <f ca="1">AVERAGE(I57:I59)</f>
        <v>33.299999999999997</v>
      </c>
      <c r="J56" s="148"/>
      <c r="K56" s="109"/>
      <c r="L56" s="11">
        <f ca="1">AVERAGE(L57:L59)</f>
        <v>33.299999999999997</v>
      </c>
      <c r="M56" s="10"/>
      <c r="N56" s="109"/>
      <c r="O56" s="11">
        <f ca="1">IFERROR(AVERAGE(O57:O59),"")</f>
        <v>33.299999999999997</v>
      </c>
      <c r="P56" s="10"/>
      <c r="Q56" s="1"/>
      <c r="R56" s="11">
        <f ca="1">IFERROR(AVERAGE(R57:R59),"")</f>
        <v>11.1</v>
      </c>
      <c r="S56" s="10"/>
      <c r="T56" s="109"/>
      <c r="U56" s="11">
        <f ca="1">AVERAGE(U57:U59)</f>
        <v>33.299999999999997</v>
      </c>
      <c r="V56" s="10"/>
      <c r="W56" s="109"/>
      <c r="X56" s="11">
        <f ca="1">AVERAGE(X57:X59)</f>
        <v>33.299999999999997</v>
      </c>
      <c r="Y56" s="10"/>
      <c r="Z56" s="109"/>
      <c r="AA56" s="11">
        <f ca="1">AVERAGE(AA57:AA59)</f>
        <v>44.4</v>
      </c>
      <c r="AB56" s="10"/>
      <c r="AC56" s="109"/>
      <c r="AD56" s="11">
        <f ca="1">AVERAGE(AD57:AD59)</f>
        <v>22.2</v>
      </c>
      <c r="AE56" s="10"/>
      <c r="AF56" s="109"/>
    </row>
    <row r="57" spans="1:32" ht="15" customHeight="1" outlineLevel="1">
      <c r="A57">
        <v>56</v>
      </c>
      <c r="B57" s="43"/>
      <c r="C57" s="33"/>
      <c r="D57" s="28"/>
      <c r="E57" s="52" t="s">
        <v>72</v>
      </c>
      <c r="F57" s="1"/>
      <c r="G57" s="8">
        <f ca="1">AVERAGE(I57,L57,O57,R57,U57,X57,AA57,AD57)</f>
        <v>29.137500000000003</v>
      </c>
      <c r="H57" s="109"/>
      <c r="I57" s="8">
        <f ca="1">(J57-1)*33.3</f>
        <v>33.299999999999997</v>
      </c>
      <c r="J57" s="89" cm="1">
        <f t="array" aca="1" ref="J57" ca="1">INDIRECT(I$2&amp;"!G"&amp;$A57)</f>
        <v>2</v>
      </c>
      <c r="K57" s="109"/>
      <c r="L57" s="8">
        <f ca="1">(M57-1)*33.3</f>
        <v>33.299999999999997</v>
      </c>
      <c r="M57" s="89" cm="1">
        <f t="array" aca="1" ref="M57" ca="1">INDIRECT(L$2&amp;"!G"&amp;$A57)</f>
        <v>2</v>
      </c>
      <c r="N57" s="109"/>
      <c r="O57" s="8">
        <f t="shared" ref="O57:O59" ca="1" si="25">IF(P57=0,"",(P57-1)*33.3)</f>
        <v>33.299999999999997</v>
      </c>
      <c r="P57" s="89" cm="1">
        <f t="array" aca="1" ref="P57" ca="1">INDIRECT(O$2&amp;"!G"&amp;$A57)</f>
        <v>2</v>
      </c>
      <c r="Q57" s="1"/>
      <c r="R57" s="8">
        <f t="shared" ref="R57:R59" ca="1" si="26">IF(S57=0,"",(S57-1)*33.3)</f>
        <v>0</v>
      </c>
      <c r="S57" s="89" cm="1">
        <f t="array" aca="1" ref="S57" ca="1">INDIRECT(R$2&amp;"!G"&amp;$A57)</f>
        <v>1</v>
      </c>
      <c r="T57" s="109"/>
      <c r="U57" s="8">
        <f ca="1">(V57-1)*33.3</f>
        <v>33.299999999999997</v>
      </c>
      <c r="V57" s="89" cm="1">
        <f t="array" aca="1" ref="V57" ca="1">INDIRECT(U$2&amp;"!G"&amp;$A58)</f>
        <v>2</v>
      </c>
      <c r="W57" s="109"/>
      <c r="X57" s="8">
        <f ca="1">(Y57-1)*33.3</f>
        <v>33.299999999999997</v>
      </c>
      <c r="Y57" s="89" cm="1">
        <f t="array" aca="1" ref="Y57" ca="1">INDIRECT(X$2&amp;"!G"&amp;$A57)</f>
        <v>2</v>
      </c>
      <c r="Z57" s="109"/>
      <c r="AA57" s="8">
        <f ca="1">(AB57-1)*33.3</f>
        <v>33.299999999999997</v>
      </c>
      <c r="AB57" s="89" cm="1">
        <f t="array" aca="1" ref="AB57" ca="1">INDIRECT(AA$2&amp;"!G"&amp;$A57)</f>
        <v>2</v>
      </c>
      <c r="AC57" s="109"/>
      <c r="AD57" s="8">
        <f ca="1">(AE57-1)*33.3</f>
        <v>33.299999999999997</v>
      </c>
      <c r="AE57" s="89" cm="1">
        <f t="array" aca="1" ref="AE57" ca="1">INDIRECT(AD$2&amp;"!G"&amp;$A57)</f>
        <v>2</v>
      </c>
      <c r="AF57" s="109"/>
    </row>
    <row r="58" spans="1:32" ht="15" customHeight="1" outlineLevel="1">
      <c r="A58">
        <v>57</v>
      </c>
      <c r="B58" s="43"/>
      <c r="C58" s="33"/>
      <c r="D58" s="28"/>
      <c r="E58" s="57" t="s">
        <v>73</v>
      </c>
      <c r="F58" s="1"/>
      <c r="G58" s="8">
        <f ca="1">AVERAGE(I58,L58,O58,R58,U58,X58,AA58,AD58)</f>
        <v>33.300000000000004</v>
      </c>
      <c r="H58" s="109"/>
      <c r="I58" s="8">
        <f ca="1">(J58-1)*33.3</f>
        <v>33.299999999999997</v>
      </c>
      <c r="J58" s="89" cm="1">
        <f t="array" aca="1" ref="J58" ca="1">INDIRECT(I$2&amp;"!G"&amp;$A58)</f>
        <v>2</v>
      </c>
      <c r="K58" s="109"/>
      <c r="L58" s="8">
        <f ca="1">(M58-1)*33.3</f>
        <v>33.299999999999997</v>
      </c>
      <c r="M58" s="89" cm="1">
        <f t="array" aca="1" ref="M58" ca="1">INDIRECT(L$2&amp;"!G"&amp;$A58)</f>
        <v>2</v>
      </c>
      <c r="N58" s="109"/>
      <c r="O58" s="8">
        <f t="shared" ca="1" si="25"/>
        <v>33.299999999999997</v>
      </c>
      <c r="P58" s="89" cm="1">
        <f t="array" aca="1" ref="P58" ca="1">INDIRECT(O$2&amp;"!G"&amp;$A58)</f>
        <v>2</v>
      </c>
      <c r="Q58" s="1"/>
      <c r="R58" s="8">
        <f t="shared" ca="1" si="26"/>
        <v>33.299999999999997</v>
      </c>
      <c r="S58" s="89" cm="1">
        <f t="array" aca="1" ref="S58" ca="1">INDIRECT(R$2&amp;"!G"&amp;$A58)</f>
        <v>2</v>
      </c>
      <c r="T58" s="109"/>
      <c r="U58" s="8">
        <f ca="1">(V58-1)*33.3</f>
        <v>33.299999999999997</v>
      </c>
      <c r="V58" s="89" cm="1">
        <f t="array" aca="1" ref="V58" ca="1">INDIRECT(U$2&amp;"!G"&amp;$A59)</f>
        <v>2</v>
      </c>
      <c r="W58" s="109"/>
      <c r="X58" s="8">
        <f ca="1">(Y58-1)*33.3</f>
        <v>33.299999999999997</v>
      </c>
      <c r="Y58" s="89" cm="1">
        <f t="array" aca="1" ref="Y58" ca="1">INDIRECT(X$2&amp;"!G"&amp;$A58)</f>
        <v>2</v>
      </c>
      <c r="Z58" s="109"/>
      <c r="AA58" s="8">
        <f ca="1">(AB58-1)*33.3</f>
        <v>33.299999999999997</v>
      </c>
      <c r="AB58" s="89" cm="1">
        <f t="array" aca="1" ref="AB58" ca="1">INDIRECT(AA$2&amp;"!G"&amp;$A58)</f>
        <v>2</v>
      </c>
      <c r="AC58" s="109"/>
      <c r="AD58" s="8">
        <f ca="1">(AE58-1)*33.3</f>
        <v>33.299999999999997</v>
      </c>
      <c r="AE58" s="89" cm="1">
        <f t="array" aca="1" ref="AE58" ca="1">INDIRECT(AD$2&amp;"!G"&amp;$A58)</f>
        <v>2</v>
      </c>
      <c r="AF58" s="109"/>
    </row>
    <row r="59" spans="1:32" ht="15" customHeight="1" outlineLevel="1">
      <c r="A59">
        <v>58</v>
      </c>
      <c r="B59" s="43"/>
      <c r="C59" s="33"/>
      <c r="D59" s="28"/>
      <c r="E59" s="52" t="s">
        <v>74</v>
      </c>
      <c r="F59" s="1"/>
      <c r="G59" s="8">
        <f ca="1">AVERAGE(I59,L59,O59,R59,U59,X59,AA59,AD59)</f>
        <v>29.137499999999999</v>
      </c>
      <c r="H59" s="109"/>
      <c r="I59" s="8">
        <f ca="1">(J59-1)*33.3</f>
        <v>33.299999999999997</v>
      </c>
      <c r="J59" s="89" cm="1">
        <f t="array" aca="1" ref="J59" ca="1">INDIRECT(I$2&amp;"!G"&amp;$A59)</f>
        <v>2</v>
      </c>
      <c r="K59" s="109"/>
      <c r="L59" s="8">
        <f ca="1">(M59-1)*33.3</f>
        <v>33.299999999999997</v>
      </c>
      <c r="M59" s="89" cm="1">
        <f t="array" aca="1" ref="M59" ca="1">INDIRECT(L$2&amp;"!G"&amp;$A59)</f>
        <v>2</v>
      </c>
      <c r="N59" s="109"/>
      <c r="O59" s="8">
        <f t="shared" ca="1" si="25"/>
        <v>33.299999999999997</v>
      </c>
      <c r="P59" s="89" cm="1">
        <f t="array" aca="1" ref="P59" ca="1">INDIRECT(O$2&amp;"!G"&amp;$A59)</f>
        <v>2</v>
      </c>
      <c r="Q59" s="1"/>
      <c r="R59" s="8">
        <f t="shared" ca="1" si="26"/>
        <v>0</v>
      </c>
      <c r="S59" s="89" cm="1">
        <f t="array" aca="1" ref="S59" ca="1">INDIRECT(R$2&amp;"!G"&amp;$A59)</f>
        <v>1</v>
      </c>
      <c r="T59" s="109"/>
      <c r="U59" s="8">
        <f ca="1">(V59-1)*33.3</f>
        <v>33.299999999999997</v>
      </c>
      <c r="V59" s="89" cm="1">
        <f t="array" aca="1" ref="V59" ca="1">INDIRECT(U$2&amp;"!G"&amp;$A60)</f>
        <v>2</v>
      </c>
      <c r="W59" s="109"/>
      <c r="X59" s="8">
        <f ca="1">(Y59-1)*33.3</f>
        <v>33.299999999999997</v>
      </c>
      <c r="Y59" s="89" cm="1">
        <f t="array" aca="1" ref="Y59" ca="1">INDIRECT(X$2&amp;"!G"&amp;$A59)</f>
        <v>2</v>
      </c>
      <c r="Z59" s="109"/>
      <c r="AA59" s="8">
        <f ca="1">(AB59-1)*33.3</f>
        <v>66.599999999999994</v>
      </c>
      <c r="AB59" s="89" cm="1">
        <f t="array" aca="1" ref="AB59" ca="1">INDIRECT(AA$2&amp;"!G"&amp;$A59)</f>
        <v>3</v>
      </c>
      <c r="AC59" s="109"/>
      <c r="AD59" s="8">
        <f ca="1">(AE59-1)*33.3</f>
        <v>0</v>
      </c>
      <c r="AE59" s="89" cm="1">
        <f t="array" aca="1" ref="AE59" ca="1">INDIRECT(AD$2&amp;"!G"&amp;$A59)</f>
        <v>1</v>
      </c>
      <c r="AF59" s="109"/>
    </row>
    <row r="60" spans="1:32" ht="15" customHeight="1">
      <c r="A60">
        <v>59</v>
      </c>
      <c r="B60" s="43"/>
      <c r="C60" s="33"/>
      <c r="D60" s="34" t="s">
        <v>75</v>
      </c>
      <c r="E60" s="51"/>
      <c r="F60" s="1"/>
      <c r="G60" s="11">
        <f ca="1">AVERAGE(G61:G63)</f>
        <v>36.075000000000003</v>
      </c>
      <c r="H60" s="109"/>
      <c r="I60" s="11">
        <f ca="1">AVERAGE(I61:I63)</f>
        <v>66.599999999999994</v>
      </c>
      <c r="J60" s="148"/>
      <c r="K60" s="109"/>
      <c r="L60" s="11">
        <f ca="1">AVERAGE(L61:L63)</f>
        <v>33.299999999999997</v>
      </c>
      <c r="M60" s="10"/>
      <c r="N60" s="109"/>
      <c r="O60" s="11">
        <f ca="1">IFERROR(AVERAGE(O61:O63),"")</f>
        <v>11.1</v>
      </c>
      <c r="P60" s="10"/>
      <c r="Q60" s="1"/>
      <c r="R60" s="11">
        <f ca="1">IFERROR(AVERAGE(R61:R63),"")</f>
        <v>0</v>
      </c>
      <c r="S60" s="10"/>
      <c r="T60" s="109"/>
      <c r="U60" s="11">
        <f ca="1">AVERAGE(U61:U63)</f>
        <v>55.5</v>
      </c>
      <c r="V60" s="10"/>
      <c r="W60" s="109"/>
      <c r="X60" s="11">
        <f ca="1">AVERAGE(X61:X63)</f>
        <v>22.2</v>
      </c>
      <c r="Y60" s="10"/>
      <c r="Z60" s="109"/>
      <c r="AA60" s="11">
        <f ca="1">AVERAGE(AA61:AA63)</f>
        <v>66.599999999999994</v>
      </c>
      <c r="AB60" s="10"/>
      <c r="AC60" s="109"/>
      <c r="AD60" s="11">
        <f ca="1">AVERAGE(AD61:AD63)</f>
        <v>33.299999999999997</v>
      </c>
      <c r="AE60" s="10"/>
      <c r="AF60" s="109"/>
    </row>
    <row r="61" spans="1:32" ht="15" customHeight="1" outlineLevel="1">
      <c r="A61">
        <v>60</v>
      </c>
      <c r="B61" s="43"/>
      <c r="C61" s="33"/>
      <c r="D61" s="28"/>
      <c r="E61" s="52" t="s">
        <v>76</v>
      </c>
      <c r="F61" s="1"/>
      <c r="G61" s="8">
        <f ca="1">AVERAGE(I61,L61,O61,R61,U61,X61,AA61,AD61)</f>
        <v>41.625</v>
      </c>
      <c r="H61" s="109"/>
      <c r="I61" s="8">
        <f ca="1">(J61-1)*33.3</f>
        <v>66.599999999999994</v>
      </c>
      <c r="J61" s="89" cm="1">
        <f t="array" aca="1" ref="J61" ca="1">INDIRECT(I$2&amp;"!G"&amp;$A61)</f>
        <v>3</v>
      </c>
      <c r="K61" s="109"/>
      <c r="L61" s="8">
        <f ca="1">(M61-1)*33.3</f>
        <v>33.299999999999997</v>
      </c>
      <c r="M61" s="89" cm="1">
        <f t="array" aca="1" ref="M61" ca="1">INDIRECT(L$2&amp;"!G"&amp;$A61)</f>
        <v>2</v>
      </c>
      <c r="N61" s="109"/>
      <c r="O61" s="8">
        <f t="shared" ref="O61:O63" ca="1" si="27">IF(P61=0,"",(P61-1)*33.3)</f>
        <v>0</v>
      </c>
      <c r="P61" s="89" cm="1">
        <f t="array" aca="1" ref="P61" ca="1">INDIRECT(O$2&amp;"!G"&amp;$A61)</f>
        <v>1</v>
      </c>
      <c r="Q61" s="1"/>
      <c r="R61" s="8">
        <f t="shared" ref="R61:R63" ca="1" si="28">IF(S61=0,"",(S61-1)*33.3)</f>
        <v>0</v>
      </c>
      <c r="S61" s="89" cm="1">
        <f t="array" aca="1" ref="S61" ca="1">INDIRECT(R$2&amp;"!G"&amp;$A61)</f>
        <v>1</v>
      </c>
      <c r="T61" s="109"/>
      <c r="U61" s="8">
        <f ca="1">(V61-1)*33.3</f>
        <v>66.599999999999994</v>
      </c>
      <c r="V61" s="89" cm="1">
        <f t="array" aca="1" ref="V61" ca="1">INDIRECT(U$2&amp;"!G"&amp;$A62)</f>
        <v>3</v>
      </c>
      <c r="W61" s="109"/>
      <c r="X61" s="8">
        <f ca="1">(Y61-1)*33.3</f>
        <v>33.299999999999997</v>
      </c>
      <c r="Y61" s="89" cm="1">
        <f t="array" aca="1" ref="Y61" ca="1">INDIRECT(X$2&amp;"!G"&amp;$A61)</f>
        <v>2</v>
      </c>
      <c r="Z61" s="109"/>
      <c r="AA61" s="8">
        <f ca="1">(AB61-1)*33.3</f>
        <v>66.599999999999994</v>
      </c>
      <c r="AB61" s="89" cm="1">
        <f t="array" aca="1" ref="AB61" ca="1">INDIRECT(AA$2&amp;"!G"&amp;$A61)</f>
        <v>3</v>
      </c>
      <c r="AC61" s="109"/>
      <c r="AD61" s="8">
        <f ca="1">(AE61-1)*33.3</f>
        <v>66.599999999999994</v>
      </c>
      <c r="AE61" s="89" cm="1">
        <f t="array" aca="1" ref="AE61" ca="1">INDIRECT(AD$2&amp;"!G"&amp;$A61)</f>
        <v>3</v>
      </c>
      <c r="AF61" s="109"/>
    </row>
    <row r="62" spans="1:32" ht="15" customHeight="1" outlineLevel="1">
      <c r="A62">
        <v>61</v>
      </c>
      <c r="B62" s="43"/>
      <c r="C62" s="33"/>
      <c r="D62" s="28"/>
      <c r="E62" s="57" t="s">
        <v>77</v>
      </c>
      <c r="F62" s="1"/>
      <c r="G62" s="8">
        <f ca="1">AVERAGE(I62,L62,O62,R62,U62,X62,AA62,AD62)</f>
        <v>37.462499999999999</v>
      </c>
      <c r="H62" s="109"/>
      <c r="I62" s="8">
        <f ca="1">(J62-1)*33.3</f>
        <v>66.599999999999994</v>
      </c>
      <c r="J62" s="89" cm="1">
        <f t="array" aca="1" ref="J62" ca="1">INDIRECT(I$2&amp;"!G"&amp;$A62)</f>
        <v>3</v>
      </c>
      <c r="K62" s="109"/>
      <c r="L62" s="8">
        <f ca="1">(M62-1)*33.3</f>
        <v>33.299999999999997</v>
      </c>
      <c r="M62" s="89" cm="1">
        <f t="array" aca="1" ref="M62" ca="1">INDIRECT(L$2&amp;"!G"&amp;$A62)</f>
        <v>2</v>
      </c>
      <c r="N62" s="109"/>
      <c r="O62" s="8">
        <f t="shared" ca="1" si="27"/>
        <v>0</v>
      </c>
      <c r="P62" s="89" cm="1">
        <f t="array" aca="1" ref="P62" ca="1">INDIRECT(O$2&amp;"!G"&amp;$A62)</f>
        <v>1</v>
      </c>
      <c r="Q62" s="1"/>
      <c r="R62" s="8">
        <f t="shared" ca="1" si="28"/>
        <v>0</v>
      </c>
      <c r="S62" s="89" cm="1">
        <f t="array" aca="1" ref="S62" ca="1">INDIRECT(R$2&amp;"!G"&amp;$A62)</f>
        <v>1</v>
      </c>
      <c r="T62" s="109"/>
      <c r="U62" s="8">
        <f ca="1">(V62-1)*33.3</f>
        <v>66.599999999999994</v>
      </c>
      <c r="V62" s="89" cm="1">
        <f t="array" aca="1" ref="V62" ca="1">INDIRECT(U$2&amp;"!G"&amp;$A63)</f>
        <v>3</v>
      </c>
      <c r="W62" s="109"/>
      <c r="X62" s="8">
        <f ca="1">(Y62-1)*33.3</f>
        <v>33.299999999999997</v>
      </c>
      <c r="Y62" s="89" cm="1">
        <f t="array" aca="1" ref="Y62" ca="1">INDIRECT(X$2&amp;"!G"&amp;$A62)</f>
        <v>2</v>
      </c>
      <c r="Z62" s="109"/>
      <c r="AA62" s="8">
        <f ca="1">(AB62-1)*33.3</f>
        <v>66.599999999999994</v>
      </c>
      <c r="AB62" s="89" cm="1">
        <f t="array" aca="1" ref="AB62" ca="1">INDIRECT(AA$2&amp;"!G"&amp;$A62)</f>
        <v>3</v>
      </c>
      <c r="AC62" s="109"/>
      <c r="AD62" s="8">
        <f ca="1">(AE62-1)*33.3</f>
        <v>33.299999999999997</v>
      </c>
      <c r="AE62" s="89" cm="1">
        <f t="array" aca="1" ref="AE62" ca="1">INDIRECT(AD$2&amp;"!G"&amp;$A62)</f>
        <v>2</v>
      </c>
      <c r="AF62" s="109"/>
    </row>
    <row r="63" spans="1:32" ht="15" customHeight="1" outlineLevel="1">
      <c r="A63">
        <v>62</v>
      </c>
      <c r="B63" s="43"/>
      <c r="C63" s="37"/>
      <c r="D63" s="38"/>
      <c r="E63" s="58" t="s">
        <v>78</v>
      </c>
      <c r="F63" s="18"/>
      <c r="G63" s="8">
        <f ca="1">AVERAGE(I63,L63,O63,R63,U63,X63,AA63,AD63)</f>
        <v>29.137499999999999</v>
      </c>
      <c r="H63" s="243"/>
      <c r="I63" s="8">
        <f ca="1">(J63-1)*33.3</f>
        <v>66.599999999999994</v>
      </c>
      <c r="J63" s="89" cm="1">
        <f t="array" aca="1" ref="J63" ca="1">INDIRECT(I$2&amp;"!G"&amp;$A63)</f>
        <v>3</v>
      </c>
      <c r="K63" s="243"/>
      <c r="L63" s="8">
        <f ca="1">(M63-1)*33.3</f>
        <v>33.299999999999997</v>
      </c>
      <c r="M63" s="89" cm="1">
        <f t="array" aca="1" ref="M63" ca="1">INDIRECT(L$2&amp;"!G"&amp;$A63)</f>
        <v>2</v>
      </c>
      <c r="N63" s="243"/>
      <c r="O63" s="8">
        <f t="shared" ca="1" si="27"/>
        <v>33.299999999999997</v>
      </c>
      <c r="P63" s="89" cm="1">
        <f t="array" aca="1" ref="P63" ca="1">INDIRECT(O$2&amp;"!G"&amp;$A63)</f>
        <v>2</v>
      </c>
      <c r="Q63" s="18"/>
      <c r="R63" s="8">
        <f t="shared" ca="1" si="28"/>
        <v>0</v>
      </c>
      <c r="S63" s="89" cm="1">
        <f t="array" aca="1" ref="S63" ca="1">INDIRECT(R$2&amp;"!G"&amp;$A63)</f>
        <v>1</v>
      </c>
      <c r="T63" s="243"/>
      <c r="U63" s="8">
        <f ca="1">(V63-1)*33.3</f>
        <v>33.299999999999997</v>
      </c>
      <c r="V63" s="89" cm="1">
        <f t="array" aca="1" ref="V63" ca="1">INDIRECT(U$2&amp;"!G"&amp;$A64)</f>
        <v>2</v>
      </c>
      <c r="W63" s="243"/>
      <c r="X63" s="8">
        <f ca="1">(Y63-1)*33.3</f>
        <v>0</v>
      </c>
      <c r="Y63" s="89" cm="1">
        <f t="array" aca="1" ref="Y63" ca="1">INDIRECT(X$2&amp;"!G"&amp;$A63)</f>
        <v>1</v>
      </c>
      <c r="Z63" s="243"/>
      <c r="AA63" s="8">
        <f ca="1">(AB63-1)*33.3</f>
        <v>66.599999999999994</v>
      </c>
      <c r="AB63" s="89" cm="1">
        <f t="array" aca="1" ref="AB63" ca="1">INDIRECT(AA$2&amp;"!G"&amp;$A63)</f>
        <v>3</v>
      </c>
      <c r="AC63" s="243"/>
      <c r="AD63" s="8">
        <f ca="1">(AE63-1)*33.3</f>
        <v>0</v>
      </c>
      <c r="AE63" s="89" cm="1">
        <f t="array" aca="1" ref="AE63" ca="1">INDIRECT(AD$2&amp;"!G"&amp;$A63)</f>
        <v>1</v>
      </c>
      <c r="AF63" s="243"/>
    </row>
    <row r="64" spans="1:32" ht="14.45">
      <c r="A64">
        <v>63</v>
      </c>
      <c r="B64" s="44"/>
      <c r="C64" s="43"/>
      <c r="D64" s="44"/>
      <c r="E64" s="44"/>
      <c r="G64" s="249"/>
      <c r="H64"/>
      <c r="I64" s="249"/>
      <c r="J64" s="44"/>
      <c r="L64" s="249"/>
      <c r="M64" s="44"/>
      <c r="N64"/>
      <c r="O64" s="249"/>
      <c r="P64" s="44"/>
      <c r="R64" s="249"/>
      <c r="S64" s="44"/>
      <c r="U64" s="249"/>
      <c r="V64" s="44"/>
      <c r="W64"/>
      <c r="X64" s="249"/>
      <c r="Y64" s="44"/>
      <c r="Z64"/>
      <c r="AA64" s="249"/>
      <c r="AB64" s="44"/>
      <c r="AC64"/>
      <c r="AD64" s="249"/>
      <c r="AE64" s="44"/>
      <c r="AF64"/>
    </row>
    <row r="65" spans="2:32" ht="14.45">
      <c r="B65" s="44"/>
      <c r="C65" s="43"/>
      <c r="D65" s="44"/>
      <c r="E65" s="44"/>
      <c r="G65" s="249"/>
      <c r="H65"/>
      <c r="I65" s="249"/>
      <c r="J65" s="44"/>
      <c r="L65" s="249"/>
      <c r="M65" s="44"/>
      <c r="N65"/>
      <c r="O65" s="249"/>
      <c r="P65" s="44"/>
      <c r="R65" s="249"/>
      <c r="S65" s="44"/>
      <c r="U65" s="249"/>
      <c r="V65" s="44"/>
      <c r="X65" s="249"/>
      <c r="Y65" s="44"/>
      <c r="Z65"/>
      <c r="AA65" s="249"/>
      <c r="AB65" s="44"/>
      <c r="AD65" s="249"/>
      <c r="AE65" s="44"/>
      <c r="AF65"/>
    </row>
    <row r="66" spans="2:32" ht="14.45">
      <c r="B66" s="44"/>
      <c r="H66"/>
      <c r="Z66"/>
      <c r="AF66"/>
    </row>
    <row r="67" spans="2:32" ht="0" hidden="1" customHeight="1">
      <c r="Z67"/>
    </row>
    <row r="68" spans="2:32" ht="0" hidden="1" customHeight="1">
      <c r="Z68"/>
    </row>
    <row r="69" spans="2:32" ht="0" hidden="1" customHeight="1">
      <c r="Z69"/>
    </row>
    <row r="70" spans="2:32" ht="0" hidden="1" customHeight="1">
      <c r="Z70"/>
    </row>
    <row r="71" spans="2:32" ht="0" hidden="1" customHeight="1">
      <c r="Z71"/>
    </row>
  </sheetData>
  <conditionalFormatting sqref="G8:G11 G14:G16 G18:G20 G22:G24 G27:G29 G31:G33 G35:G37 G39:G41 G43:G46 G48:G50 G53:G55 G57:G59 G61:G63">
    <cfRule type="colorScale" priority="5">
      <colorScale>
        <cfvo type="min"/>
        <cfvo type="percentile" val="50"/>
        <cfvo type="max"/>
        <color rgb="FFF8696B"/>
        <color rgb="FFFFEB84"/>
        <color rgb="FF63BE7B"/>
      </colorScale>
    </cfRule>
  </conditionalFormatting>
  <conditionalFormatting sqref="G8:G11 G14:G16 G27:G29 G31:G33 G35:G37 G39:G41 G43:G46 G48:G50 G53:G55 G57:G59 G61:G63 G18:G20 G22:G24">
    <cfRule type="colorScale" priority="19">
      <colorScale>
        <cfvo type="min"/>
        <cfvo type="percentile" val="50"/>
        <cfvo type="max"/>
        <color rgb="FFF8696B"/>
        <color rgb="FFFFEB84"/>
        <color rgb="FF63BE7B"/>
      </colorScale>
    </cfRule>
  </conditionalFormatting>
  <conditionalFormatting sqref="I8:I11 I14:I16 I27:I29 I31:I33 I35:I37 I39:I41 I43:I46 I48:I50 I53:I55 I57:I59 I61:I63 I18:I20 I22:I24">
    <cfRule type="colorScale" priority="18">
      <colorScale>
        <cfvo type="min"/>
        <cfvo type="percentile" val="50"/>
        <cfvo type="max"/>
        <color rgb="FFF8696B"/>
        <color rgb="FFFFEB84"/>
        <color rgb="FF63BE7B"/>
      </colorScale>
    </cfRule>
  </conditionalFormatting>
  <conditionalFormatting sqref="L8:L11 L31:L33 L35:L37 L39:L41 L43:L46 L48:L50 L53:L55 L57:L59 L61:L63 L14:L16 L18:L20 L27:L29 L22:L24">
    <cfRule type="colorScale" priority="17">
      <colorScale>
        <cfvo type="min"/>
        <cfvo type="percentile" val="50"/>
        <cfvo type="max"/>
        <color rgb="FFF8696B"/>
        <color rgb="FFFFEB84"/>
        <color rgb="FF63BE7B"/>
      </colorScale>
    </cfRule>
  </conditionalFormatting>
  <conditionalFormatting sqref="O8:O11 O14:O16 O27:O29 O31:O33 O35:O37 O39:O41 O43:O46 O48:O50 O53:O55 O57:O59 O61:O63 O18:O20 O22:O24">
    <cfRule type="colorScale" priority="16">
      <colorScale>
        <cfvo type="min"/>
        <cfvo type="percentile" val="50"/>
        <cfvo type="max"/>
        <color rgb="FFF8696B"/>
        <color rgb="FFFFEB84"/>
        <color rgb="FF63BE7B"/>
      </colorScale>
    </cfRule>
  </conditionalFormatting>
  <conditionalFormatting sqref="R8:R11 R14:R16 R27:R29 R31:R33 R35:R37 R39:R41 R43:R46 R48:R50 R53:R55 R57:R59 R61:R63 R18:R20 R22:R24">
    <cfRule type="colorScale" priority="15">
      <colorScale>
        <cfvo type="min"/>
        <cfvo type="percentile" val="50"/>
        <cfvo type="max"/>
        <color rgb="FFF8696B"/>
        <color rgb="FFFFEB84"/>
        <color rgb="FF63BE7B"/>
      </colorScale>
    </cfRule>
  </conditionalFormatting>
  <conditionalFormatting sqref="U8:U11 U14:U16 U27:U29 U31:U33 U35:U37 U39:U41 U43:U46 U48:U50 U53:U55 U57:U59 U61:U63 U18:U20 U22:U24">
    <cfRule type="colorScale" priority="14">
      <colorScale>
        <cfvo type="min"/>
        <cfvo type="percentile" val="50"/>
        <cfvo type="max"/>
        <color rgb="FFF8696B"/>
        <color rgb="FFFFEB84"/>
        <color rgb="FF63BE7B"/>
      </colorScale>
    </cfRule>
  </conditionalFormatting>
  <conditionalFormatting sqref="X8:X11 X14:X16 X27:X29 X31:X33 X35:X37 X39:X41 X43:X46 X48:X50 X53:X55 X57:X59 X61:X63 X18:X20 X22:X24">
    <cfRule type="colorScale" priority="13">
      <colorScale>
        <cfvo type="min"/>
        <cfvo type="percentile" val="50"/>
        <cfvo type="max"/>
        <color rgb="FFF8696B"/>
        <color rgb="FFFFEB84"/>
        <color rgb="FF63BE7B"/>
      </colorScale>
    </cfRule>
  </conditionalFormatting>
  <conditionalFormatting sqref="AA8:AA11 AA14:AA16 AA27:AA29 AA31:AA33 AA35:AA37 AA39:AA41 AA43:AA46 AA48:AA50 AA53:AA55 AA57:AA59 AA61:AA63 AA18:AA20 AA22:AA24">
    <cfRule type="colorScale" priority="12">
      <colorScale>
        <cfvo type="min"/>
        <cfvo type="percentile" val="50"/>
        <cfvo type="max"/>
        <color rgb="FFF8696B"/>
        <color rgb="FFFFEB84"/>
        <color rgb="FF63BE7B"/>
      </colorScale>
    </cfRule>
  </conditionalFormatting>
  <conditionalFormatting sqref="AD8:AD11 AD14:AD16 AD27:AD29 AD31:AD33 AD35:AD37 AD39:AD41 AD43:AD46 AD48:AD50 AD53:AD55 AD57:AD59 AD61:AD63 AD18:AD20 AD22:AD24">
    <cfRule type="colorScale" priority="11">
      <colorScale>
        <cfvo type="min"/>
        <cfvo type="percentile" val="50"/>
        <cfvo type="max"/>
        <color rgb="FFF8696B"/>
        <color rgb="FFFFEB84"/>
        <color rgb="FF63BE7B"/>
      </colorScale>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B55C8-6A79-42EB-864B-21F943593690}">
  <sheetPr>
    <tabColor rgb="FF99FF99"/>
  </sheetPr>
  <dimension ref="A1:M65"/>
  <sheetViews>
    <sheetView zoomScale="90" zoomScaleNormal="90" workbookViewId="0">
      <selection activeCell="E5" sqref="E5"/>
    </sheetView>
  </sheetViews>
  <sheetFormatPr defaultColWidth="0" defaultRowHeight="14.45" zeroHeight="1" outlineLevelRow="1"/>
  <cols>
    <col min="1" max="3" width="3.42578125" customWidth="1"/>
    <col min="4" max="4" width="23.42578125" customWidth="1"/>
    <col min="5" max="5" width="16.42578125" customWidth="1"/>
    <col min="6" max="6" width="3.42578125" customWidth="1"/>
    <col min="7" max="7" width="9.5703125" bestFit="1" customWidth="1"/>
    <col min="8" max="11" width="30.5703125" customWidth="1"/>
    <col min="12" max="12" width="24.5703125" customWidth="1"/>
    <col min="13" max="13" width="37.140625" customWidth="1"/>
    <col min="14" max="14" width="0" hidden="1" customWidth="1"/>
  </cols>
  <sheetData>
    <row r="1" spans="1:13" ht="15" thickBot="1">
      <c r="A1" s="43"/>
      <c r="D1" s="26"/>
      <c r="L1" s="44"/>
    </row>
    <row r="2" spans="1:13" s="72" customFormat="1" ht="21.6" customHeight="1" thickBot="1">
      <c r="A2" s="64"/>
      <c r="B2" s="65" t="s">
        <v>8</v>
      </c>
      <c r="C2" s="66"/>
      <c r="D2" s="67"/>
      <c r="E2" s="68"/>
      <c r="F2" s="68"/>
      <c r="G2" s="69"/>
      <c r="H2" s="68"/>
      <c r="I2" s="68"/>
      <c r="J2" s="68"/>
      <c r="K2" s="70">
        <v>45572</v>
      </c>
      <c r="L2" s="71"/>
    </row>
    <row r="3" spans="1:13">
      <c r="A3" s="43"/>
      <c r="B3" s="46"/>
      <c r="C3" s="46"/>
      <c r="D3" s="28"/>
      <c r="E3" s="1"/>
      <c r="F3" s="1"/>
      <c r="G3" s="2"/>
      <c r="H3" s="1"/>
      <c r="I3" s="1"/>
      <c r="J3" s="1"/>
      <c r="K3" s="1"/>
      <c r="L3" s="44"/>
    </row>
    <row r="4" spans="1:13">
      <c r="A4" s="43"/>
      <c r="B4" s="60" t="s">
        <v>16</v>
      </c>
      <c r="C4" s="60" t="s">
        <v>17</v>
      </c>
      <c r="D4" s="30" t="s">
        <v>18</v>
      </c>
      <c r="E4" s="252"/>
      <c r="F4" s="1"/>
      <c r="G4" s="63" t="s">
        <v>133</v>
      </c>
      <c r="H4" s="3" t="s">
        <v>134</v>
      </c>
      <c r="I4" s="4" t="s">
        <v>135</v>
      </c>
      <c r="J4" s="5" t="s">
        <v>136</v>
      </c>
      <c r="K4" s="6" t="s">
        <v>137</v>
      </c>
      <c r="L4" s="44"/>
    </row>
    <row r="5" spans="1:13">
      <c r="A5" s="43"/>
      <c r="B5" s="47" t="s">
        <v>19</v>
      </c>
      <c r="C5" s="55"/>
      <c r="D5" s="32"/>
      <c r="E5" s="8">
        <f>AVERAGE(E7:E10,E13:E15,E17:E19,E21:E23,E26:E28,E30:E32,E34:E36,E38:E40,E42:E45,E47:E49,E52:E54,E56:E58,E60:E62)</f>
        <v>60.102439024390215</v>
      </c>
      <c r="F5" s="7"/>
      <c r="G5" s="7"/>
      <c r="H5" s="7"/>
      <c r="I5" s="7"/>
      <c r="J5" s="7"/>
      <c r="K5" s="9"/>
      <c r="L5" s="44"/>
    </row>
    <row r="6" spans="1:13">
      <c r="A6" s="43"/>
      <c r="B6" s="48"/>
      <c r="C6" s="51" t="s">
        <v>20</v>
      </c>
      <c r="D6" s="34"/>
      <c r="E6" s="11">
        <f>IFERROR(AVERAGE(E7:E10),"")</f>
        <v>66.599999999999994</v>
      </c>
      <c r="F6" s="10"/>
      <c r="G6" s="10"/>
      <c r="H6" s="10"/>
      <c r="I6" s="10"/>
      <c r="J6" s="10"/>
      <c r="K6" s="12"/>
      <c r="L6" s="178"/>
      <c r="M6" s="177"/>
    </row>
    <row r="7" spans="1:13" ht="103.5" outlineLevel="1">
      <c r="A7" s="43"/>
      <c r="B7" s="48"/>
      <c r="C7" s="46"/>
      <c r="D7" s="33" t="s">
        <v>21</v>
      </c>
      <c r="E7" s="13">
        <f>IF(G7="","",(G7-1)*33.3)</f>
        <v>66.599999999999994</v>
      </c>
      <c r="F7" s="1"/>
      <c r="G7" s="279">
        <v>3</v>
      </c>
      <c r="H7" s="15" t="s">
        <v>138</v>
      </c>
      <c r="I7" s="15" t="s">
        <v>139</v>
      </c>
      <c r="J7" s="15" t="s">
        <v>140</v>
      </c>
      <c r="K7" s="16" t="s">
        <v>141</v>
      </c>
      <c r="L7" s="171"/>
    </row>
    <row r="8" spans="1:13" ht="137.1" customHeight="1" outlineLevel="1">
      <c r="A8" s="43"/>
      <c r="B8" s="48"/>
      <c r="C8" s="46"/>
      <c r="D8" s="35" t="s">
        <v>22</v>
      </c>
      <c r="E8" s="13">
        <f t="shared" ref="E8:E10" si="0">IF(G8="","",(G8-1)*33.3)</f>
        <v>66.599999999999994</v>
      </c>
      <c r="F8" s="1"/>
      <c r="G8" s="279">
        <v>3</v>
      </c>
      <c r="H8" s="15" t="s">
        <v>142</v>
      </c>
      <c r="I8" s="15" t="s">
        <v>143</v>
      </c>
      <c r="J8" s="15" t="s">
        <v>144</v>
      </c>
      <c r="K8" s="16" t="s">
        <v>145</v>
      </c>
      <c r="L8" s="44"/>
    </row>
    <row r="9" spans="1:13" ht="254.85" customHeight="1" outlineLevel="1">
      <c r="A9" s="43"/>
      <c r="B9" s="48"/>
      <c r="C9" s="46"/>
      <c r="D9" s="36" t="s">
        <v>23</v>
      </c>
      <c r="E9" s="13">
        <f t="shared" si="0"/>
        <v>66.599999999999994</v>
      </c>
      <c r="F9" s="1"/>
      <c r="G9" s="279">
        <v>3</v>
      </c>
      <c r="H9" s="15" t="s">
        <v>146</v>
      </c>
      <c r="I9" s="15" t="s">
        <v>147</v>
      </c>
      <c r="J9" s="15" t="s">
        <v>148</v>
      </c>
      <c r="K9" s="16" t="s">
        <v>149</v>
      </c>
      <c r="L9" s="171"/>
    </row>
    <row r="10" spans="1:13" ht="213" customHeight="1" outlineLevel="1">
      <c r="A10" s="43"/>
      <c r="B10" s="62"/>
      <c r="C10" s="61"/>
      <c r="D10" s="39" t="s">
        <v>24</v>
      </c>
      <c r="E10" s="13">
        <f t="shared" si="0"/>
        <v>66.599999999999994</v>
      </c>
      <c r="F10" s="18"/>
      <c r="G10" s="260">
        <v>3</v>
      </c>
      <c r="H10" s="21" t="s">
        <v>150</v>
      </c>
      <c r="I10" s="21" t="s">
        <v>151</v>
      </c>
      <c r="J10" s="21" t="s">
        <v>152</v>
      </c>
      <c r="K10" s="22" t="s">
        <v>153</v>
      </c>
      <c r="L10" s="171"/>
    </row>
    <row r="11" spans="1:13">
      <c r="A11" s="43"/>
      <c r="B11" s="47" t="s">
        <v>26</v>
      </c>
      <c r="C11" s="55"/>
      <c r="D11" s="32"/>
      <c r="E11" s="8">
        <f>IFERROR(AVERAGE(E12,E16,E20),"")</f>
        <v>66.599999999999994</v>
      </c>
      <c r="F11" s="7"/>
      <c r="G11" s="45"/>
      <c r="H11" s="7"/>
      <c r="I11" s="7"/>
      <c r="J11" s="7"/>
      <c r="K11" s="9"/>
      <c r="L11" s="44"/>
    </row>
    <row r="12" spans="1:13">
      <c r="A12" s="43"/>
      <c r="B12" s="48"/>
      <c r="C12" s="51" t="s">
        <v>28</v>
      </c>
      <c r="D12" s="34"/>
      <c r="E12" s="11">
        <f>IFERROR(AVERAGE(E13:E15),"")</f>
        <v>77.7</v>
      </c>
      <c r="F12" s="10"/>
      <c r="G12" s="1"/>
      <c r="H12" s="10"/>
      <c r="I12" s="10"/>
      <c r="J12" s="10"/>
      <c r="K12" s="12"/>
      <c r="L12" s="44"/>
    </row>
    <row r="13" spans="1:13" ht="230.1" customHeight="1" outlineLevel="1">
      <c r="A13" s="43"/>
      <c r="B13" s="48"/>
      <c r="C13" s="46"/>
      <c r="D13" s="40" t="s">
        <v>29</v>
      </c>
      <c r="E13" s="13">
        <f t="shared" ref="E13:E15" si="1">IF(G13="","",(G13-1)*33.3)</f>
        <v>99.899999999999991</v>
      </c>
      <c r="F13" s="1"/>
      <c r="G13" s="279">
        <v>4</v>
      </c>
      <c r="H13" s="15" t="s">
        <v>154</v>
      </c>
      <c r="I13" s="15" t="s">
        <v>155</v>
      </c>
      <c r="J13" s="15" t="s">
        <v>156</v>
      </c>
      <c r="K13" s="16" t="s">
        <v>157</v>
      </c>
      <c r="L13" s="171"/>
    </row>
    <row r="14" spans="1:13" ht="282" customHeight="1" outlineLevel="1">
      <c r="A14" s="43"/>
      <c r="B14" s="48"/>
      <c r="C14" s="46"/>
      <c r="D14" s="36" t="s">
        <v>31</v>
      </c>
      <c r="E14" s="13">
        <f t="shared" si="1"/>
        <v>66.599999999999994</v>
      </c>
      <c r="F14" s="1"/>
      <c r="G14" s="279">
        <v>3</v>
      </c>
      <c r="H14" s="15" t="s">
        <v>158</v>
      </c>
      <c r="I14" s="15" t="s">
        <v>159</v>
      </c>
      <c r="J14" s="15" t="s">
        <v>160</v>
      </c>
      <c r="K14" s="16" t="s">
        <v>161</v>
      </c>
      <c r="L14" s="171"/>
    </row>
    <row r="15" spans="1:13" ht="217.35" customHeight="1" outlineLevel="1">
      <c r="A15" s="43"/>
      <c r="B15" s="48"/>
      <c r="C15" s="46"/>
      <c r="D15" s="40" t="s">
        <v>32</v>
      </c>
      <c r="E15" s="13">
        <f t="shared" si="1"/>
        <v>66.599999999999994</v>
      </c>
      <c r="F15" s="1"/>
      <c r="G15" s="279">
        <v>3</v>
      </c>
      <c r="H15" s="15" t="s">
        <v>162</v>
      </c>
      <c r="I15" s="15" t="s">
        <v>163</v>
      </c>
      <c r="J15" s="15" t="s">
        <v>164</v>
      </c>
      <c r="K15" s="16" t="s">
        <v>165</v>
      </c>
      <c r="L15" s="171"/>
    </row>
    <row r="16" spans="1:13">
      <c r="A16" s="43"/>
      <c r="B16" s="48"/>
      <c r="C16" s="51" t="s">
        <v>33</v>
      </c>
      <c r="D16" s="34"/>
      <c r="E16" s="11">
        <f>IFERROR(AVERAGE(E17:E19),"")</f>
        <v>55.5</v>
      </c>
      <c r="F16" s="10"/>
      <c r="G16" s="1"/>
      <c r="H16" s="10"/>
      <c r="I16" s="10"/>
      <c r="J16" s="10"/>
      <c r="K16" s="12"/>
      <c r="L16" s="44"/>
    </row>
    <row r="17" spans="1:12" ht="256.5" customHeight="1" outlineLevel="1">
      <c r="A17" s="43"/>
      <c r="B17" s="48"/>
      <c r="C17" s="46"/>
      <c r="D17" s="40" t="s">
        <v>34</v>
      </c>
      <c r="E17" s="13">
        <f t="shared" ref="E17:E19" si="2">IF(G17="","",(G17-1)*33.3)</f>
        <v>66.599999999999994</v>
      </c>
      <c r="F17" s="1"/>
      <c r="G17" s="279">
        <v>3</v>
      </c>
      <c r="H17" s="15" t="s">
        <v>166</v>
      </c>
      <c r="I17" s="15" t="s">
        <v>167</v>
      </c>
      <c r="J17" s="15" t="s">
        <v>168</v>
      </c>
      <c r="K17" s="16" t="s">
        <v>169</v>
      </c>
      <c r="L17" s="171"/>
    </row>
    <row r="18" spans="1:12" ht="181.5" customHeight="1" outlineLevel="1">
      <c r="A18" s="43"/>
      <c r="B18" s="48"/>
      <c r="C18" s="46"/>
      <c r="D18" s="36" t="s">
        <v>35</v>
      </c>
      <c r="E18" s="13">
        <f t="shared" si="2"/>
        <v>66.599999999999994</v>
      </c>
      <c r="F18" s="1"/>
      <c r="G18" s="279">
        <v>3</v>
      </c>
      <c r="H18" s="15" t="s">
        <v>170</v>
      </c>
      <c r="I18" s="15" t="s">
        <v>171</v>
      </c>
      <c r="J18" s="15" t="s">
        <v>172</v>
      </c>
      <c r="K18" s="16" t="s">
        <v>173</v>
      </c>
      <c r="L18" s="171"/>
    </row>
    <row r="19" spans="1:12" ht="194.85" customHeight="1" outlineLevel="1">
      <c r="A19" s="43"/>
      <c r="B19" s="48"/>
      <c r="C19" s="46"/>
      <c r="D19" s="40" t="s">
        <v>36</v>
      </c>
      <c r="E19" s="13">
        <f t="shared" si="2"/>
        <v>33.299999999999997</v>
      </c>
      <c r="F19" s="1"/>
      <c r="G19" s="279">
        <v>2</v>
      </c>
      <c r="H19" s="15" t="s">
        <v>174</v>
      </c>
      <c r="I19" s="15" t="s">
        <v>175</v>
      </c>
      <c r="J19" s="15" t="s">
        <v>176</v>
      </c>
      <c r="K19" s="16" t="s">
        <v>177</v>
      </c>
      <c r="L19" s="44"/>
    </row>
    <row r="20" spans="1:12">
      <c r="A20" s="43"/>
      <c r="B20" s="48"/>
      <c r="C20" s="51" t="s">
        <v>37</v>
      </c>
      <c r="D20" s="34"/>
      <c r="E20" s="11">
        <f>IFERROR(AVERAGE(E21:E23),"")</f>
        <v>66.599999999999994</v>
      </c>
      <c r="F20" s="10"/>
      <c r="G20" s="1"/>
      <c r="H20" s="10"/>
      <c r="I20" s="10"/>
      <c r="J20" s="10"/>
      <c r="K20" s="12"/>
      <c r="L20" s="44"/>
    </row>
    <row r="21" spans="1:12" ht="214.5" customHeight="1" outlineLevel="1">
      <c r="A21" s="43"/>
      <c r="B21" s="48"/>
      <c r="C21" s="46"/>
      <c r="D21" s="40" t="s">
        <v>38</v>
      </c>
      <c r="E21" s="13">
        <f t="shared" ref="E21:E23" si="3">IF(G21="","",(G21-1)*33.3)</f>
        <v>66.599999999999994</v>
      </c>
      <c r="F21" s="1"/>
      <c r="G21" s="279">
        <v>3</v>
      </c>
      <c r="H21" s="15" t="s">
        <v>178</v>
      </c>
      <c r="I21" s="15" t="s">
        <v>179</v>
      </c>
      <c r="J21" s="15" t="s">
        <v>180</v>
      </c>
      <c r="K21" s="16" t="s">
        <v>181</v>
      </c>
      <c r="L21" s="171"/>
    </row>
    <row r="22" spans="1:12" ht="223.5" customHeight="1" outlineLevel="1">
      <c r="A22" s="43"/>
      <c r="B22" s="48"/>
      <c r="C22" s="46"/>
      <c r="D22" s="36" t="s">
        <v>39</v>
      </c>
      <c r="E22" s="13">
        <f t="shared" si="3"/>
        <v>66.599999999999994</v>
      </c>
      <c r="F22" s="1"/>
      <c r="G22" s="279">
        <v>3</v>
      </c>
      <c r="H22" s="15" t="s">
        <v>182</v>
      </c>
      <c r="I22" s="15" t="s">
        <v>183</v>
      </c>
      <c r="J22" s="15" t="s">
        <v>184</v>
      </c>
      <c r="K22" s="16" t="s">
        <v>185</v>
      </c>
      <c r="L22" s="44"/>
    </row>
    <row r="23" spans="1:12" ht="87" outlineLevel="1">
      <c r="A23" s="43"/>
      <c r="B23" s="62"/>
      <c r="C23" s="61"/>
      <c r="D23" s="39" t="s">
        <v>40</v>
      </c>
      <c r="E23" s="13">
        <f t="shared" si="3"/>
        <v>66.599999999999994</v>
      </c>
      <c r="F23" s="18"/>
      <c r="G23" s="280">
        <v>3</v>
      </c>
      <c r="H23" s="21" t="s">
        <v>186</v>
      </c>
      <c r="I23" s="21" t="s">
        <v>187</v>
      </c>
      <c r="J23" s="21" t="s">
        <v>188</v>
      </c>
      <c r="K23" s="22" t="s">
        <v>189</v>
      </c>
      <c r="L23" s="171"/>
    </row>
    <row r="24" spans="1:12">
      <c r="A24" s="43"/>
      <c r="B24" s="47" t="s">
        <v>18</v>
      </c>
      <c r="C24" s="55"/>
      <c r="D24" s="32"/>
      <c r="E24" s="8">
        <f>IFERROR(AVERAGE(E26:E28,E30:E32,E34:E36,E38:E40,E42:E45,E47:E49),"")</f>
        <v>56.084210526315786</v>
      </c>
      <c r="F24" s="7"/>
      <c r="G24" s="45"/>
      <c r="H24" s="7"/>
      <c r="I24" s="7"/>
      <c r="J24" s="7"/>
      <c r="K24" s="9"/>
      <c r="L24" s="44"/>
    </row>
    <row r="25" spans="1:12">
      <c r="A25" s="43"/>
      <c r="B25" s="48"/>
      <c r="C25" s="51" t="s">
        <v>41</v>
      </c>
      <c r="D25" s="34"/>
      <c r="E25" s="11">
        <f>IFERROR(AVERAGE(E26:E28),"")</f>
        <v>55.5</v>
      </c>
      <c r="F25" s="10"/>
      <c r="G25" s="1"/>
      <c r="H25" s="10"/>
      <c r="I25" s="10"/>
      <c r="J25" s="10"/>
      <c r="K25" s="12"/>
      <c r="L25" s="44"/>
    </row>
    <row r="26" spans="1:12" ht="343.5" customHeight="1" outlineLevel="1">
      <c r="A26" s="43"/>
      <c r="B26" s="48"/>
      <c r="C26" s="46"/>
      <c r="D26" s="40" t="s">
        <v>42</v>
      </c>
      <c r="E26" s="13">
        <f t="shared" ref="E26:E28" si="4">IF(G26="","",(G26-1)*33.3)</f>
        <v>66.599999999999994</v>
      </c>
      <c r="F26" s="1"/>
      <c r="G26" s="279">
        <v>3</v>
      </c>
      <c r="H26" s="15" t="s">
        <v>190</v>
      </c>
      <c r="I26" s="15" t="s">
        <v>191</v>
      </c>
      <c r="J26" s="15" t="s">
        <v>192</v>
      </c>
      <c r="K26" s="16" t="s">
        <v>193</v>
      </c>
      <c r="L26" s="44"/>
    </row>
    <row r="27" spans="1:12" ht="249" customHeight="1" outlineLevel="1">
      <c r="A27" s="43"/>
      <c r="B27" s="48"/>
      <c r="C27" s="46"/>
      <c r="D27" s="36" t="s">
        <v>43</v>
      </c>
      <c r="E27" s="13">
        <f t="shared" si="4"/>
        <v>66.599999999999994</v>
      </c>
      <c r="F27" s="1"/>
      <c r="G27" s="279">
        <v>3</v>
      </c>
      <c r="H27" s="15" t="s">
        <v>194</v>
      </c>
      <c r="I27" s="15" t="s">
        <v>195</v>
      </c>
      <c r="J27" s="15" t="s">
        <v>196</v>
      </c>
      <c r="K27" s="16" t="s">
        <v>197</v>
      </c>
      <c r="L27" s="44"/>
    </row>
    <row r="28" spans="1:12" ht="317.45" customHeight="1" outlineLevel="1">
      <c r="A28" s="43"/>
      <c r="B28" s="48"/>
      <c r="C28" s="46"/>
      <c r="D28" s="40" t="s">
        <v>44</v>
      </c>
      <c r="E28" s="13">
        <f t="shared" si="4"/>
        <v>33.299999999999997</v>
      </c>
      <c r="F28" s="1"/>
      <c r="G28" s="281">
        <v>2</v>
      </c>
      <c r="H28" s="15" t="s">
        <v>198</v>
      </c>
      <c r="I28" s="15" t="s">
        <v>199</v>
      </c>
      <c r="J28" s="15" t="s">
        <v>200</v>
      </c>
      <c r="K28" s="16" t="s">
        <v>201</v>
      </c>
      <c r="L28" s="171"/>
    </row>
    <row r="29" spans="1:12">
      <c r="A29" s="43"/>
      <c r="B29" s="48"/>
      <c r="C29" s="51" t="s">
        <v>45</v>
      </c>
      <c r="D29" s="34"/>
      <c r="E29" s="11">
        <f>IFERROR(AVERAGE(E30:E32),"")</f>
        <v>66.599999999999994</v>
      </c>
      <c r="F29" s="10"/>
      <c r="G29" s="1"/>
      <c r="H29" s="10"/>
      <c r="I29" s="10"/>
      <c r="J29" s="10"/>
      <c r="K29" s="12"/>
      <c r="L29" s="44"/>
    </row>
    <row r="30" spans="1:12" ht="130.5" outlineLevel="1">
      <c r="A30" s="43"/>
      <c r="B30" s="48"/>
      <c r="C30" s="46"/>
      <c r="D30" s="40" t="s">
        <v>46</v>
      </c>
      <c r="E30" s="13">
        <f t="shared" ref="E30:E32" si="5">IF(G30="","",(G30-1)*33.3)</f>
        <v>66.599999999999994</v>
      </c>
      <c r="F30" s="1"/>
      <c r="G30" s="281">
        <v>3</v>
      </c>
      <c r="H30" s="15" t="s">
        <v>202</v>
      </c>
      <c r="I30" s="15" t="s">
        <v>203</v>
      </c>
      <c r="J30" s="15" t="s">
        <v>204</v>
      </c>
      <c r="K30" s="16" t="s">
        <v>205</v>
      </c>
      <c r="L30" s="171"/>
    </row>
    <row r="31" spans="1:12" ht="263.10000000000002" customHeight="1" outlineLevel="1">
      <c r="A31" s="43"/>
      <c r="B31" s="48"/>
      <c r="C31" s="46"/>
      <c r="D31" s="36" t="s">
        <v>47</v>
      </c>
      <c r="E31" s="13">
        <f t="shared" si="5"/>
        <v>66.599999999999994</v>
      </c>
      <c r="F31" s="1"/>
      <c r="G31" s="281">
        <v>3</v>
      </c>
      <c r="H31" s="15" t="s">
        <v>206</v>
      </c>
      <c r="I31" s="15" t="s">
        <v>207</v>
      </c>
      <c r="J31" s="15" t="s">
        <v>208</v>
      </c>
      <c r="K31" s="16" t="s">
        <v>209</v>
      </c>
      <c r="L31" s="171"/>
    </row>
    <row r="32" spans="1:12" ht="116.1" outlineLevel="1">
      <c r="A32" s="43"/>
      <c r="B32" s="48"/>
      <c r="C32" s="46"/>
      <c r="D32" s="40" t="s">
        <v>48</v>
      </c>
      <c r="E32" s="13">
        <f t="shared" si="5"/>
        <v>66.599999999999994</v>
      </c>
      <c r="F32" s="1"/>
      <c r="G32" s="281">
        <v>3</v>
      </c>
      <c r="H32" s="15" t="s">
        <v>210</v>
      </c>
      <c r="I32" s="15" t="s">
        <v>211</v>
      </c>
      <c r="J32" s="15" t="s">
        <v>212</v>
      </c>
      <c r="K32" s="16" t="s">
        <v>213</v>
      </c>
      <c r="L32" s="171"/>
    </row>
    <row r="33" spans="1:12">
      <c r="A33" s="43"/>
      <c r="B33" s="48"/>
      <c r="C33" s="51" t="s">
        <v>49</v>
      </c>
      <c r="D33" s="34"/>
      <c r="E33" s="11">
        <f>IFERROR(AVERAGE(E34:E36),"")</f>
        <v>66.599999999999994</v>
      </c>
      <c r="F33" s="10"/>
      <c r="G33" s="1"/>
      <c r="H33" s="10"/>
      <c r="I33" s="10"/>
      <c r="J33" s="10"/>
      <c r="K33" s="12"/>
      <c r="L33" s="44"/>
    </row>
    <row r="34" spans="1:12" ht="116.1" outlineLevel="1">
      <c r="A34" s="43"/>
      <c r="B34" s="48"/>
      <c r="C34" s="46"/>
      <c r="D34" s="40" t="s">
        <v>50</v>
      </c>
      <c r="E34" s="13">
        <f t="shared" ref="E34:E36" si="6">IF(G34="","",(G34-1)*33.3)</f>
        <v>66.599999999999994</v>
      </c>
      <c r="F34" s="1"/>
      <c r="G34" s="281">
        <v>3</v>
      </c>
      <c r="H34" s="15" t="s">
        <v>214</v>
      </c>
      <c r="I34" s="15" t="s">
        <v>215</v>
      </c>
      <c r="J34" s="15" t="s">
        <v>216</v>
      </c>
      <c r="K34" s="16" t="s">
        <v>217</v>
      </c>
      <c r="L34" s="171"/>
    </row>
    <row r="35" spans="1:12" ht="116.1" outlineLevel="1">
      <c r="A35" s="43"/>
      <c r="B35" s="48"/>
      <c r="C35" s="46"/>
      <c r="D35" s="36" t="s">
        <v>51</v>
      </c>
      <c r="E35" s="13">
        <f t="shared" si="6"/>
        <v>66.599999999999994</v>
      </c>
      <c r="F35" s="1"/>
      <c r="G35" s="281">
        <v>3</v>
      </c>
      <c r="H35" s="15" t="s">
        <v>218</v>
      </c>
      <c r="I35" s="15" t="s">
        <v>219</v>
      </c>
      <c r="J35" s="15" t="s">
        <v>220</v>
      </c>
      <c r="K35" s="16" t="s">
        <v>221</v>
      </c>
      <c r="L35" s="171"/>
    </row>
    <row r="36" spans="1:12" ht="87" outlineLevel="1">
      <c r="A36" s="43"/>
      <c r="B36" s="48"/>
      <c r="C36" s="46"/>
      <c r="D36" s="40" t="s">
        <v>52</v>
      </c>
      <c r="E36" s="13">
        <f t="shared" si="6"/>
        <v>66.599999999999994</v>
      </c>
      <c r="F36" s="1"/>
      <c r="G36" s="279">
        <v>3</v>
      </c>
      <c r="H36" s="15" t="s">
        <v>222</v>
      </c>
      <c r="I36" s="15" t="s">
        <v>223</v>
      </c>
      <c r="J36" s="15" t="s">
        <v>224</v>
      </c>
      <c r="K36" s="16" t="s">
        <v>225</v>
      </c>
      <c r="L36" s="171"/>
    </row>
    <row r="37" spans="1:12">
      <c r="A37" s="43"/>
      <c r="B37" s="48"/>
      <c r="C37" s="51" t="s">
        <v>53</v>
      </c>
      <c r="D37" s="34"/>
      <c r="E37" s="11">
        <f>IFERROR(AVERAGE(E38:E40),"")</f>
        <v>55.5</v>
      </c>
      <c r="F37" s="10"/>
      <c r="G37" s="1"/>
      <c r="H37" s="10"/>
      <c r="I37" s="10"/>
      <c r="J37" s="10"/>
      <c r="K37" s="12"/>
      <c r="L37" s="44"/>
    </row>
    <row r="38" spans="1:12" ht="220.5" customHeight="1" outlineLevel="1">
      <c r="A38" s="43"/>
      <c r="B38" s="48"/>
      <c r="C38" s="46"/>
      <c r="D38" s="40" t="s">
        <v>54</v>
      </c>
      <c r="E38" s="13">
        <f t="shared" ref="E38:E40" si="7">IF(G38="","",(G38-1)*33.3)</f>
        <v>66.599999999999994</v>
      </c>
      <c r="F38" s="1"/>
      <c r="G38" s="279">
        <v>3</v>
      </c>
      <c r="H38" s="15" t="s">
        <v>226</v>
      </c>
      <c r="I38" s="15" t="s">
        <v>227</v>
      </c>
      <c r="J38" s="15" t="s">
        <v>228</v>
      </c>
      <c r="K38" s="16" t="s">
        <v>229</v>
      </c>
      <c r="L38" s="44"/>
    </row>
    <row r="39" spans="1:12" ht="101.45" outlineLevel="1">
      <c r="A39" s="43"/>
      <c r="B39" s="48"/>
      <c r="C39" s="46"/>
      <c r="D39" s="36" t="s">
        <v>55</v>
      </c>
      <c r="E39" s="13">
        <f t="shared" si="7"/>
        <v>66.599999999999994</v>
      </c>
      <c r="F39" s="1"/>
      <c r="G39" s="279">
        <v>3</v>
      </c>
      <c r="H39" s="15" t="s">
        <v>230</v>
      </c>
      <c r="I39" s="15" t="s">
        <v>231</v>
      </c>
      <c r="J39" s="15" t="s">
        <v>232</v>
      </c>
      <c r="K39" s="16" t="s">
        <v>233</v>
      </c>
      <c r="L39" s="171"/>
    </row>
    <row r="40" spans="1:12" ht="245.45" customHeight="1" outlineLevel="1">
      <c r="A40" s="43"/>
      <c r="B40" s="48"/>
      <c r="C40" s="46"/>
      <c r="D40" s="40" t="s">
        <v>56</v>
      </c>
      <c r="E40" s="13">
        <f t="shared" si="7"/>
        <v>33.299999999999997</v>
      </c>
      <c r="F40" s="1"/>
      <c r="G40" s="279">
        <v>2</v>
      </c>
      <c r="H40" s="15" t="s">
        <v>234</v>
      </c>
      <c r="I40" s="15" t="s">
        <v>235</v>
      </c>
      <c r="J40" s="15" t="s">
        <v>236</v>
      </c>
      <c r="K40" s="16" t="s">
        <v>237</v>
      </c>
      <c r="L40" s="44"/>
    </row>
    <row r="41" spans="1:12">
      <c r="A41" s="43"/>
      <c r="B41" s="48"/>
      <c r="C41" s="51" t="s">
        <v>57</v>
      </c>
      <c r="D41" s="34"/>
      <c r="E41" s="11">
        <f>IFERROR(AVERAGE(E42:E45),"")</f>
        <v>24.974999999999998</v>
      </c>
      <c r="F41" s="10"/>
      <c r="G41" s="1"/>
      <c r="H41" s="10"/>
      <c r="I41" s="10"/>
      <c r="J41" s="10"/>
      <c r="K41" s="12"/>
      <c r="L41" s="44"/>
    </row>
    <row r="42" spans="1:12" ht="57.95" outlineLevel="1">
      <c r="A42" s="43"/>
      <c r="B42" s="48"/>
      <c r="C42" s="46"/>
      <c r="D42" s="40" t="s">
        <v>58</v>
      </c>
      <c r="E42" s="13">
        <f t="shared" ref="E42:E45" si="8">IF(G42="","",(G42-1)*33.3)</f>
        <v>33.299999999999997</v>
      </c>
      <c r="F42" s="1"/>
      <c r="G42" s="279">
        <v>2</v>
      </c>
      <c r="H42" s="15" t="s">
        <v>238</v>
      </c>
      <c r="I42" s="15" t="s">
        <v>239</v>
      </c>
      <c r="J42" s="15" t="s">
        <v>240</v>
      </c>
      <c r="K42" s="16" t="s">
        <v>241</v>
      </c>
      <c r="L42" s="43"/>
    </row>
    <row r="43" spans="1:12" ht="87" outlineLevel="1">
      <c r="A43" s="43"/>
      <c r="B43" s="48"/>
      <c r="C43" s="46"/>
      <c r="D43" s="36" t="s">
        <v>59</v>
      </c>
      <c r="E43" s="13">
        <f t="shared" si="8"/>
        <v>0</v>
      </c>
      <c r="F43" s="1"/>
      <c r="G43" s="279">
        <v>1</v>
      </c>
      <c r="H43" s="15" t="s">
        <v>242</v>
      </c>
      <c r="I43" s="15" t="s">
        <v>243</v>
      </c>
      <c r="J43" s="15" t="s">
        <v>244</v>
      </c>
      <c r="K43" s="16" t="s">
        <v>245</v>
      </c>
      <c r="L43" s="43"/>
    </row>
    <row r="44" spans="1:12" ht="72.599999999999994" outlineLevel="1">
      <c r="A44" s="43"/>
      <c r="B44" s="48"/>
      <c r="C44" s="46"/>
      <c r="D44" s="36" t="s">
        <v>60</v>
      </c>
      <c r="E44" s="13">
        <f t="shared" si="8"/>
        <v>33.299999999999997</v>
      </c>
      <c r="F44" s="24"/>
      <c r="G44" s="281">
        <v>2</v>
      </c>
      <c r="H44" s="15" t="s">
        <v>246</v>
      </c>
      <c r="I44" s="15" t="s">
        <v>247</v>
      </c>
      <c r="J44" s="15" t="s">
        <v>248</v>
      </c>
      <c r="K44" s="16" t="s">
        <v>249</v>
      </c>
      <c r="L44" s="43"/>
    </row>
    <row r="45" spans="1:12" ht="87" outlineLevel="1">
      <c r="A45" s="43"/>
      <c r="B45" s="48"/>
      <c r="C45" s="46"/>
      <c r="D45" s="40" t="s">
        <v>61</v>
      </c>
      <c r="E45" s="13">
        <f t="shared" si="8"/>
        <v>33.299999999999997</v>
      </c>
      <c r="F45" s="1"/>
      <c r="G45" s="279">
        <v>2</v>
      </c>
      <c r="H45" s="15" t="s">
        <v>250</v>
      </c>
      <c r="I45" s="15" t="s">
        <v>251</v>
      </c>
      <c r="J45" s="15" t="s">
        <v>252</v>
      </c>
      <c r="K45" s="16" t="s">
        <v>253</v>
      </c>
      <c r="L45" s="43"/>
    </row>
    <row r="46" spans="1:12">
      <c r="A46" s="43"/>
      <c r="B46" s="48"/>
      <c r="C46" s="51" t="s">
        <v>62</v>
      </c>
      <c r="D46" s="34"/>
      <c r="E46" s="11">
        <f>IFERROR(AVERAGE(E47:E49),"")</f>
        <v>77.7</v>
      </c>
      <c r="F46" s="10"/>
      <c r="G46" s="1"/>
      <c r="H46" s="10"/>
      <c r="I46" s="10"/>
      <c r="J46" s="10"/>
      <c r="K46" s="12"/>
      <c r="L46" s="44"/>
    </row>
    <row r="47" spans="1:12" ht="348.6" customHeight="1" outlineLevel="1">
      <c r="A47" s="43"/>
      <c r="B47" s="48"/>
      <c r="C47" s="46"/>
      <c r="D47" s="40" t="s">
        <v>63</v>
      </c>
      <c r="E47" s="13">
        <f t="shared" ref="E47:E49" si="9">IF(G47="","",(G47-1)*33.3)</f>
        <v>66.599999999999994</v>
      </c>
      <c r="F47" s="1"/>
      <c r="G47" s="279">
        <v>3</v>
      </c>
      <c r="H47" s="15" t="s">
        <v>254</v>
      </c>
      <c r="I47" s="15" t="s">
        <v>255</v>
      </c>
      <c r="J47" s="15" t="s">
        <v>256</v>
      </c>
      <c r="K47" s="16" t="s">
        <v>257</v>
      </c>
      <c r="L47" s="171"/>
    </row>
    <row r="48" spans="1:12" ht="116.1" outlineLevel="1">
      <c r="A48" s="43"/>
      <c r="B48" s="48"/>
      <c r="C48" s="46"/>
      <c r="D48" s="40" t="s">
        <v>64</v>
      </c>
      <c r="E48" s="13">
        <f t="shared" si="9"/>
        <v>99.899999999999991</v>
      </c>
      <c r="F48" s="1"/>
      <c r="G48" s="279">
        <v>4</v>
      </c>
      <c r="H48" s="15" t="s">
        <v>258</v>
      </c>
      <c r="I48" s="15" t="s">
        <v>259</v>
      </c>
      <c r="J48" s="15" t="s">
        <v>260</v>
      </c>
      <c r="K48" s="16" t="s">
        <v>261</v>
      </c>
      <c r="L48" s="171"/>
    </row>
    <row r="49" spans="1:12" ht="116.1" outlineLevel="1">
      <c r="A49" s="43"/>
      <c r="B49" s="62"/>
      <c r="C49" s="61"/>
      <c r="D49" s="41" t="s">
        <v>65</v>
      </c>
      <c r="E49" s="13">
        <f t="shared" si="9"/>
        <v>66.599999999999994</v>
      </c>
      <c r="F49" s="18"/>
      <c r="G49" s="280">
        <v>3</v>
      </c>
      <c r="H49" s="21" t="s">
        <v>262</v>
      </c>
      <c r="I49" s="21" t="s">
        <v>263</v>
      </c>
      <c r="J49" s="21" t="s">
        <v>264</v>
      </c>
      <c r="K49" s="22" t="s">
        <v>265</v>
      </c>
      <c r="L49" s="44"/>
    </row>
    <row r="50" spans="1:12">
      <c r="A50" s="43"/>
      <c r="B50" s="47" t="s">
        <v>66</v>
      </c>
      <c r="C50" s="55"/>
      <c r="D50" s="32"/>
      <c r="E50" s="8">
        <f>IFERROR(AVERAGE(E52:E54,E56:E58,E60:E62),"")</f>
        <v>59.20000000000001</v>
      </c>
      <c r="F50" s="7"/>
      <c r="G50" s="45"/>
      <c r="H50" s="7"/>
      <c r="I50" s="7"/>
      <c r="J50" s="7"/>
      <c r="K50" s="9"/>
      <c r="L50" s="44"/>
    </row>
    <row r="51" spans="1:12">
      <c r="A51" s="43"/>
      <c r="B51" s="48"/>
      <c r="C51" s="51" t="s">
        <v>67</v>
      </c>
      <c r="D51" s="34"/>
      <c r="E51" s="11">
        <f>IFERROR(AVERAGE(E52:E54),"")</f>
        <v>66.599999999999994</v>
      </c>
      <c r="F51" s="10"/>
      <c r="G51" s="1"/>
      <c r="H51" s="10"/>
      <c r="I51" s="10"/>
      <c r="J51" s="10"/>
      <c r="K51" s="12"/>
      <c r="L51" s="44"/>
    </row>
    <row r="52" spans="1:12" ht="130.5" outlineLevel="1">
      <c r="A52" s="43"/>
      <c r="B52" s="48"/>
      <c r="C52" s="46"/>
      <c r="D52" s="40" t="s">
        <v>68</v>
      </c>
      <c r="E52" s="13">
        <f t="shared" ref="E52:E54" si="10">IF(G52="","",(G52-1)*33.3)</f>
        <v>66.599999999999994</v>
      </c>
      <c r="F52" s="1"/>
      <c r="G52" s="279">
        <v>3</v>
      </c>
      <c r="H52" s="15" t="s">
        <v>266</v>
      </c>
      <c r="I52" s="15" t="s">
        <v>267</v>
      </c>
      <c r="J52" s="15" t="s">
        <v>268</v>
      </c>
      <c r="K52" s="16" t="s">
        <v>269</v>
      </c>
      <c r="L52" s="44"/>
    </row>
    <row r="53" spans="1:12" ht="101.45" outlineLevel="1">
      <c r="A53" s="43"/>
      <c r="B53" s="48"/>
      <c r="C53" s="46"/>
      <c r="D53" s="36" t="s">
        <v>69</v>
      </c>
      <c r="E53" s="13">
        <f t="shared" si="10"/>
        <v>66.599999999999994</v>
      </c>
      <c r="F53" s="1"/>
      <c r="G53" s="279">
        <v>3</v>
      </c>
      <c r="H53" s="15" t="s">
        <v>270</v>
      </c>
      <c r="I53" s="15" t="s">
        <v>271</v>
      </c>
      <c r="J53" s="15" t="s">
        <v>272</v>
      </c>
      <c r="K53" s="16" t="s">
        <v>273</v>
      </c>
      <c r="L53" s="44"/>
    </row>
    <row r="54" spans="1:12" ht="101.45" outlineLevel="1">
      <c r="A54" s="43"/>
      <c r="B54" s="48"/>
      <c r="C54" s="46"/>
      <c r="D54" s="40" t="s">
        <v>70</v>
      </c>
      <c r="E54" s="13">
        <f t="shared" si="10"/>
        <v>66.599999999999994</v>
      </c>
      <c r="F54" s="1"/>
      <c r="G54" s="279">
        <v>3</v>
      </c>
      <c r="H54" s="15" t="s">
        <v>274</v>
      </c>
      <c r="I54" s="15" t="s">
        <v>275</v>
      </c>
      <c r="J54" s="15" t="s">
        <v>276</v>
      </c>
      <c r="K54" s="16" t="s">
        <v>277</v>
      </c>
      <c r="L54" s="44"/>
    </row>
    <row r="55" spans="1:12">
      <c r="A55" s="43"/>
      <c r="B55" s="48"/>
      <c r="C55" s="51" t="s">
        <v>71</v>
      </c>
      <c r="D55" s="34"/>
      <c r="E55" s="11">
        <f>IFERROR(AVERAGE(E56:E58),"")</f>
        <v>44.4</v>
      </c>
      <c r="F55" s="10"/>
      <c r="G55" s="1"/>
      <c r="H55" s="10"/>
      <c r="I55" s="10"/>
      <c r="J55" s="10"/>
      <c r="K55" s="12"/>
      <c r="L55" s="44"/>
    </row>
    <row r="56" spans="1:12" ht="101.45" outlineLevel="1">
      <c r="A56" s="43"/>
      <c r="B56" s="48"/>
      <c r="C56" s="46"/>
      <c r="D56" s="40" t="s">
        <v>72</v>
      </c>
      <c r="E56" s="13">
        <f t="shared" ref="E56:E58" si="11">IF(G56="","",(G56-1)*33.3)</f>
        <v>33.299999999999997</v>
      </c>
      <c r="F56" s="1"/>
      <c r="G56" s="279">
        <v>2</v>
      </c>
      <c r="H56" s="15" t="s">
        <v>278</v>
      </c>
      <c r="I56" s="15" t="s">
        <v>279</v>
      </c>
      <c r="J56" s="15" t="s">
        <v>280</v>
      </c>
      <c r="K56" s="16" t="s">
        <v>281</v>
      </c>
      <c r="L56" s="171"/>
    </row>
    <row r="57" spans="1:12" ht="116.1" outlineLevel="1">
      <c r="A57" s="43"/>
      <c r="B57" s="48"/>
      <c r="C57" s="46"/>
      <c r="D57" s="36" t="s">
        <v>73</v>
      </c>
      <c r="E57" s="13">
        <f t="shared" si="11"/>
        <v>33.299999999999997</v>
      </c>
      <c r="F57" s="1"/>
      <c r="G57" s="279">
        <v>2</v>
      </c>
      <c r="H57" s="15" t="s">
        <v>282</v>
      </c>
      <c r="I57" s="15" t="s">
        <v>283</v>
      </c>
      <c r="J57" s="15" t="s">
        <v>284</v>
      </c>
      <c r="K57" s="16" t="s">
        <v>285</v>
      </c>
      <c r="L57" s="171"/>
    </row>
    <row r="58" spans="1:12" ht="101.45" outlineLevel="1">
      <c r="A58" s="43"/>
      <c r="B58" s="48"/>
      <c r="C58" s="46"/>
      <c r="D58" s="40" t="s">
        <v>74</v>
      </c>
      <c r="E58" s="13">
        <f t="shared" si="11"/>
        <v>66.599999999999994</v>
      </c>
      <c r="F58" s="1"/>
      <c r="G58" s="279">
        <v>3</v>
      </c>
      <c r="H58" s="15" t="s">
        <v>286</v>
      </c>
      <c r="I58" s="15" t="s">
        <v>287</v>
      </c>
      <c r="J58" s="15" t="s">
        <v>288</v>
      </c>
      <c r="K58" s="16" t="s">
        <v>289</v>
      </c>
      <c r="L58" s="44"/>
    </row>
    <row r="59" spans="1:12">
      <c r="A59" s="43"/>
      <c r="B59" s="48"/>
      <c r="C59" s="51" t="s">
        <v>75</v>
      </c>
      <c r="D59" s="34"/>
      <c r="E59" s="11">
        <f>IFERROR(AVERAGE(E60:E62),"")</f>
        <v>66.599999999999994</v>
      </c>
      <c r="F59" s="10"/>
      <c r="G59" s="1"/>
      <c r="H59" s="10"/>
      <c r="I59" s="10"/>
      <c r="J59" s="10"/>
      <c r="K59" s="12"/>
      <c r="L59" s="44"/>
    </row>
    <row r="60" spans="1:12" ht="147.6" customHeight="1" outlineLevel="1">
      <c r="A60" s="43"/>
      <c r="B60" s="48"/>
      <c r="C60" s="46"/>
      <c r="D60" s="40" t="s">
        <v>76</v>
      </c>
      <c r="E60" s="13">
        <f t="shared" ref="E60:E62" si="12">IF(G60="","",(G60-1)*33.3)</f>
        <v>66.599999999999994</v>
      </c>
      <c r="F60" s="1"/>
      <c r="G60" s="279">
        <v>3</v>
      </c>
      <c r="H60" s="15" t="s">
        <v>290</v>
      </c>
      <c r="I60" s="15" t="s">
        <v>291</v>
      </c>
      <c r="J60" s="15" t="s">
        <v>292</v>
      </c>
      <c r="K60" s="16" t="s">
        <v>293</v>
      </c>
      <c r="L60" s="44"/>
    </row>
    <row r="61" spans="1:12" ht="130.5" outlineLevel="1">
      <c r="A61" s="43"/>
      <c r="B61" s="48"/>
      <c r="C61" s="46"/>
      <c r="D61" s="36" t="s">
        <v>77</v>
      </c>
      <c r="E61" s="13">
        <f t="shared" si="12"/>
        <v>66.599999999999994</v>
      </c>
      <c r="F61" s="1"/>
      <c r="G61" s="279">
        <v>3</v>
      </c>
      <c r="H61" s="15" t="s">
        <v>294</v>
      </c>
      <c r="I61" s="15" t="s">
        <v>295</v>
      </c>
      <c r="J61" s="15" t="s">
        <v>296</v>
      </c>
      <c r="K61" s="16" t="s">
        <v>297</v>
      </c>
      <c r="L61" s="44"/>
    </row>
    <row r="62" spans="1:12" ht="130.5" outlineLevel="1">
      <c r="A62" s="43"/>
      <c r="B62" s="62"/>
      <c r="C62" s="61"/>
      <c r="D62" s="39" t="s">
        <v>78</v>
      </c>
      <c r="E62" s="13">
        <f t="shared" si="12"/>
        <v>66.599999999999994</v>
      </c>
      <c r="F62" s="18"/>
      <c r="G62" s="280">
        <v>3</v>
      </c>
      <c r="H62" s="21" t="s">
        <v>298</v>
      </c>
      <c r="I62" s="21" t="s">
        <v>299</v>
      </c>
      <c r="J62" s="21" t="s">
        <v>300</v>
      </c>
      <c r="K62" s="22" t="s">
        <v>301</v>
      </c>
      <c r="L62" s="44"/>
    </row>
    <row r="63" spans="1:12">
      <c r="A63" s="44"/>
      <c r="B63" s="44"/>
      <c r="C63" s="44"/>
      <c r="D63" s="44"/>
      <c r="E63" s="44"/>
      <c r="F63" s="44"/>
      <c r="G63" s="44"/>
      <c r="H63" s="44"/>
      <c r="I63" s="44"/>
      <c r="J63" s="44"/>
      <c r="K63" s="44"/>
      <c r="L63" s="44"/>
    </row>
    <row r="64" spans="1:12">
      <c r="A64" s="44"/>
      <c r="B64" s="44"/>
      <c r="C64" s="44"/>
      <c r="D64" s="44"/>
      <c r="E64" s="44"/>
      <c r="F64" s="44"/>
      <c r="G64" s="44"/>
      <c r="H64" s="44"/>
      <c r="I64" s="44"/>
      <c r="J64" s="44"/>
      <c r="K64" s="44"/>
      <c r="L64" s="44"/>
    </row>
    <row r="65" spans="1:1">
      <c r="A65" s="44"/>
    </row>
  </sheetData>
  <conditionalFormatting sqref="H7:H10 H17:H19 H21:H23 H26:H28 H30:H32 H34:H36 H38:H40 H42:H45 H47:H49 H52:H54 H56:H58 H60:H62">
    <cfRule type="expression" dxfId="63" priority="4">
      <formula>G7=1</formula>
    </cfRule>
  </conditionalFormatting>
  <conditionalFormatting sqref="H13:H15">
    <cfRule type="expression" dxfId="62" priority="8">
      <formula>G13=1</formula>
    </cfRule>
  </conditionalFormatting>
  <conditionalFormatting sqref="I7:I10 I17:I19 I21:I23 I26:I28 I30:I32 I34:I36 I38:I40 I42:I45 I47:I49 I52:I54 I56:I58 I60:I62">
    <cfRule type="expression" dxfId="61" priority="3">
      <formula>G7=2</formula>
    </cfRule>
  </conditionalFormatting>
  <conditionalFormatting sqref="I13:I15">
    <cfRule type="expression" dxfId="60" priority="7">
      <formula>G13=2</formula>
    </cfRule>
  </conditionalFormatting>
  <conditionalFormatting sqref="J7:J10 J17:J19 J21:J23 J26:J28 J30:J32 J34:J36 J38:J40 J42:J45 J47:J49 J52:J54 J56:J58 J60:J62">
    <cfRule type="expression" dxfId="59" priority="2">
      <formula>G7=3</formula>
    </cfRule>
  </conditionalFormatting>
  <conditionalFormatting sqref="J13:J15">
    <cfRule type="expression" dxfId="58" priority="6">
      <formula>G13=3</formula>
    </cfRule>
  </conditionalFormatting>
  <conditionalFormatting sqref="K7:K10 K17:K19 K21:K23 K26:K28 K30:K32 K34:K36 K38:K40 K42:K45 K47:K49 K52:K54 K56:K58 K60:K62">
    <cfRule type="expression" dxfId="57" priority="1">
      <formula>G7=4</formula>
    </cfRule>
  </conditionalFormatting>
  <conditionalFormatting sqref="K13:K15">
    <cfRule type="expression" dxfId="56" priority="5">
      <formula>G13=4</formula>
    </cfRule>
  </conditionalFormatting>
  <dataValidations count="1">
    <dataValidation type="list" allowBlank="1" showInputMessage="1" showErrorMessage="1" sqref="G52:G54 G21:G23 G7:G10 G13:G15 G38:G40 G42:G45 G26:G28 G34:G36 G30:G32 G17:G19 G60:G62 G56:G58 G47:G49" xr:uid="{83E00078-D698-4FE8-B362-36685DBB9A38}">
      <formula1>"1,2,3,4"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8D5A8-C348-477C-9995-2F18FFF86BE3}">
  <sheetPr>
    <tabColor rgb="FF99FF99"/>
  </sheetPr>
  <dimension ref="A1:M65"/>
  <sheetViews>
    <sheetView zoomScaleNormal="100" workbookViewId="0">
      <selection activeCell="E4" sqref="E4"/>
    </sheetView>
  </sheetViews>
  <sheetFormatPr defaultColWidth="0" defaultRowHeight="14.45" zeroHeight="1" outlineLevelRow="1"/>
  <cols>
    <col min="1" max="3" width="3.42578125" style="112" customWidth="1"/>
    <col min="4" max="4" width="20.5703125" style="112" customWidth="1"/>
    <col min="5" max="5" width="16.42578125" style="112" customWidth="1"/>
    <col min="6" max="6" width="3.42578125" style="112" customWidth="1"/>
    <col min="7" max="7" width="9.5703125" style="112" bestFit="1" customWidth="1"/>
    <col min="8" max="8" width="56.42578125" style="114" customWidth="1"/>
    <col min="9" max="9" width="30.5703125" style="112" customWidth="1"/>
    <col min="10" max="10" width="32.7109375" style="112" bestFit="1" customWidth="1"/>
    <col min="11" max="12" width="30.5703125" style="112" customWidth="1"/>
    <col min="13" max="13" width="37.5703125" style="112" customWidth="1"/>
    <col min="14" max="16384" width="9.42578125" style="112" hidden="1"/>
  </cols>
  <sheetData>
    <row r="1" spans="1:13" ht="15" thickBot="1">
      <c r="A1" s="111"/>
      <c r="D1" s="113"/>
      <c r="M1" s="115"/>
    </row>
    <row r="2" spans="1:13" s="125" customFormat="1" ht="21.6" customHeight="1" thickBot="1">
      <c r="A2" s="116"/>
      <c r="B2" s="117" t="s">
        <v>2</v>
      </c>
      <c r="C2" s="118"/>
      <c r="D2" s="119"/>
      <c r="E2" s="120"/>
      <c r="F2" s="120"/>
      <c r="G2" s="121"/>
      <c r="H2" s="122"/>
      <c r="I2" s="120"/>
      <c r="J2" s="120"/>
      <c r="K2" s="120"/>
      <c r="L2" s="123">
        <v>45572</v>
      </c>
      <c r="M2" s="124"/>
    </row>
    <row r="3" spans="1:13">
      <c r="A3" s="111"/>
      <c r="B3" s="126"/>
      <c r="C3" s="126"/>
      <c r="D3" s="127"/>
      <c r="E3" s="128"/>
      <c r="F3" s="128"/>
      <c r="G3" s="129"/>
      <c r="H3" s="130"/>
      <c r="I3" s="128"/>
      <c r="J3" s="128"/>
      <c r="K3" s="128"/>
      <c r="L3" s="128"/>
      <c r="M3" s="115"/>
    </row>
    <row r="4" spans="1:13">
      <c r="A4" s="111"/>
      <c r="B4" s="131" t="s">
        <v>16</v>
      </c>
      <c r="C4" s="131" t="s">
        <v>17</v>
      </c>
      <c r="D4" s="132" t="s">
        <v>18</v>
      </c>
      <c r="E4" s="8">
        <f>AVERAGE(E6:E9,E12:E14,E16:E18,E20:E22,E25:E27,E29:E31,E33:E35,E37:E39,E41:E44,E46:E48,E51:E53,E55:E57,E59:E61)</f>
        <v>54.214024390243871</v>
      </c>
      <c r="F4" s="128"/>
      <c r="G4" s="133" t="s">
        <v>133</v>
      </c>
      <c r="H4" s="134" t="s">
        <v>134</v>
      </c>
      <c r="I4" s="135" t="s">
        <v>135</v>
      </c>
      <c r="J4" s="136" t="s">
        <v>136</v>
      </c>
      <c r="K4" s="137" t="s">
        <v>137</v>
      </c>
      <c r="M4" s="115"/>
    </row>
    <row r="5" spans="1:13">
      <c r="A5" s="111"/>
      <c r="B5" s="138" t="s">
        <v>19</v>
      </c>
      <c r="C5" s="139"/>
      <c r="D5" s="140"/>
      <c r="E5" s="141"/>
      <c r="F5" s="142"/>
      <c r="G5" s="142"/>
      <c r="H5" s="142"/>
      <c r="I5" s="142"/>
      <c r="J5" s="142"/>
      <c r="K5" s="143"/>
      <c r="M5" s="115"/>
    </row>
    <row r="6" spans="1:13">
      <c r="A6" s="111"/>
      <c r="B6" s="144"/>
      <c r="C6" s="145" t="s">
        <v>20</v>
      </c>
      <c r="D6" s="146"/>
      <c r="E6" s="147">
        <f>IFERROR(AVERAGE(E7:E10),"")</f>
        <v>58.274999999999999</v>
      </c>
      <c r="F6" s="148"/>
      <c r="G6" s="148"/>
      <c r="H6" s="148"/>
      <c r="I6" s="148"/>
      <c r="J6" s="148"/>
      <c r="K6" s="149"/>
      <c r="M6" s="115"/>
    </row>
    <row r="7" spans="1:13" ht="103.5" outlineLevel="1">
      <c r="A7" s="111"/>
      <c r="B7" s="144"/>
      <c r="C7" s="126"/>
      <c r="D7" s="150" t="s">
        <v>21</v>
      </c>
      <c r="E7" s="151">
        <f>IF(G7="","",(G7-1)*33.3)</f>
        <v>66.599999999999994</v>
      </c>
      <c r="F7" s="128"/>
      <c r="G7" s="282">
        <v>3</v>
      </c>
      <c r="H7" s="153" t="s">
        <v>138</v>
      </c>
      <c r="I7" s="153" t="s">
        <v>139</v>
      </c>
      <c r="J7" s="153" t="s">
        <v>140</v>
      </c>
      <c r="K7" s="154" t="s">
        <v>141</v>
      </c>
      <c r="M7" s="115"/>
    </row>
    <row r="8" spans="1:13" ht="101.45" outlineLevel="1">
      <c r="A8" s="111"/>
      <c r="B8" s="144"/>
      <c r="C8" s="126"/>
      <c r="D8" s="155" t="s">
        <v>22</v>
      </c>
      <c r="E8" s="151">
        <f>IF(G8="","",(G8-1)*33.3)</f>
        <v>66.599999999999994</v>
      </c>
      <c r="F8" s="128"/>
      <c r="G8" s="282">
        <v>3</v>
      </c>
      <c r="H8" s="153" t="s">
        <v>142</v>
      </c>
      <c r="I8" s="153" t="s">
        <v>143</v>
      </c>
      <c r="J8" s="153" t="s">
        <v>144</v>
      </c>
      <c r="K8" s="154" t="s">
        <v>145</v>
      </c>
      <c r="M8" s="115"/>
    </row>
    <row r="9" spans="1:13" ht="87" outlineLevel="1">
      <c r="A9" s="111"/>
      <c r="B9" s="144"/>
      <c r="C9" s="126"/>
      <c r="D9" s="156" t="s">
        <v>23</v>
      </c>
      <c r="E9" s="151">
        <f>IF(G9="","",(G9-1)*33.3)</f>
        <v>33.299999999999997</v>
      </c>
      <c r="F9" s="128"/>
      <c r="G9" s="282">
        <v>2</v>
      </c>
      <c r="H9" s="153" t="s">
        <v>146</v>
      </c>
      <c r="I9" s="153" t="s">
        <v>147</v>
      </c>
      <c r="J9" s="153" t="s">
        <v>148</v>
      </c>
      <c r="K9" s="154" t="s">
        <v>149</v>
      </c>
      <c r="M9" s="115"/>
    </row>
    <row r="10" spans="1:13" ht="72.599999999999994" outlineLevel="1">
      <c r="A10" s="111"/>
      <c r="B10" s="157"/>
      <c r="C10" s="158"/>
      <c r="D10" s="159" t="s">
        <v>24</v>
      </c>
      <c r="E10" s="151">
        <f>IF(G10="","",(G10-1)*33.3)</f>
        <v>66.599999999999994</v>
      </c>
      <c r="F10" s="160"/>
      <c r="G10" s="283">
        <v>3</v>
      </c>
      <c r="H10" s="162" t="s">
        <v>150</v>
      </c>
      <c r="I10" s="162" t="s">
        <v>151</v>
      </c>
      <c r="J10" s="162" t="s">
        <v>152</v>
      </c>
      <c r="K10" s="163" t="s">
        <v>153</v>
      </c>
      <c r="M10" s="115"/>
    </row>
    <row r="11" spans="1:13">
      <c r="A11" s="111"/>
      <c r="B11" s="138" t="s">
        <v>26</v>
      </c>
      <c r="C11" s="139"/>
      <c r="D11" s="140"/>
      <c r="E11" s="141">
        <f>IFERROR(AVERAGE(E12,E16,E20),"")</f>
        <v>51.800000000000004</v>
      </c>
      <c r="F11" s="142"/>
      <c r="G11" s="284"/>
      <c r="H11" s="142"/>
      <c r="I11" s="142"/>
      <c r="J11" s="142"/>
      <c r="K11" s="143"/>
      <c r="M11" s="115"/>
    </row>
    <row r="12" spans="1:13">
      <c r="A12" s="111"/>
      <c r="B12" s="144"/>
      <c r="C12" s="145" t="s">
        <v>28</v>
      </c>
      <c r="D12" s="146"/>
      <c r="E12" s="147">
        <f>IFERROR(AVERAGE(E13:E15),"")</f>
        <v>44.4</v>
      </c>
      <c r="F12" s="148"/>
      <c r="G12" s="128"/>
      <c r="H12" s="148"/>
      <c r="I12" s="148"/>
      <c r="J12" s="148"/>
      <c r="K12" s="149"/>
      <c r="M12" s="115"/>
    </row>
    <row r="13" spans="1:13" ht="116.1" outlineLevel="1">
      <c r="A13" s="111"/>
      <c r="B13" s="144"/>
      <c r="C13" s="126"/>
      <c r="D13" s="164" t="s">
        <v>29</v>
      </c>
      <c r="E13" s="151">
        <f>IF(G13="","",(G13-1)*33.3)</f>
        <v>66.599999999999994</v>
      </c>
      <c r="F13" s="128"/>
      <c r="G13" s="282">
        <v>3</v>
      </c>
      <c r="H13" s="153" t="s">
        <v>154</v>
      </c>
      <c r="I13" s="153" t="s">
        <v>155</v>
      </c>
      <c r="J13" s="153" t="s">
        <v>156</v>
      </c>
      <c r="K13" s="154" t="s">
        <v>157</v>
      </c>
      <c r="M13" s="115"/>
    </row>
    <row r="14" spans="1:13" ht="101.45" outlineLevel="1">
      <c r="A14" s="111"/>
      <c r="B14" s="144"/>
      <c r="C14" s="126"/>
      <c r="D14" s="156" t="s">
        <v>31</v>
      </c>
      <c r="E14" s="151">
        <f>IF(G14="","",(G14-1)*33.3)</f>
        <v>33.299999999999997</v>
      </c>
      <c r="F14" s="128"/>
      <c r="G14" s="282">
        <v>2</v>
      </c>
      <c r="H14" s="153" t="s">
        <v>158</v>
      </c>
      <c r="I14" s="153" t="s">
        <v>159</v>
      </c>
      <c r="J14" s="153" t="s">
        <v>160</v>
      </c>
      <c r="K14" s="154" t="s">
        <v>161</v>
      </c>
      <c r="M14" s="115"/>
    </row>
    <row r="15" spans="1:13" ht="116.1" outlineLevel="1">
      <c r="A15" s="111"/>
      <c r="B15" s="144"/>
      <c r="C15" s="126"/>
      <c r="D15" s="164" t="s">
        <v>32</v>
      </c>
      <c r="E15" s="151">
        <f>IF(G15="","",(G15-1)*33.3)</f>
        <v>33.299999999999997</v>
      </c>
      <c r="F15" s="128"/>
      <c r="G15" s="282">
        <v>2</v>
      </c>
      <c r="H15" s="153" t="s">
        <v>162</v>
      </c>
      <c r="I15" s="153" t="s">
        <v>163</v>
      </c>
      <c r="J15" s="153" t="s">
        <v>164</v>
      </c>
      <c r="K15" s="154" t="s">
        <v>165</v>
      </c>
      <c r="M15" s="115" t="s">
        <v>302</v>
      </c>
    </row>
    <row r="16" spans="1:13">
      <c r="A16" s="111"/>
      <c r="B16" s="144"/>
      <c r="C16" s="145" t="s">
        <v>33</v>
      </c>
      <c r="D16" s="146"/>
      <c r="E16" s="147">
        <f>IFERROR(AVERAGE(E17:E19),"")</f>
        <v>66.599999999999994</v>
      </c>
      <c r="F16" s="148"/>
      <c r="G16" s="128"/>
      <c r="H16" s="148"/>
      <c r="I16" s="148"/>
      <c r="J16" s="148"/>
      <c r="K16" s="149"/>
      <c r="M16" s="115"/>
    </row>
    <row r="17" spans="1:13" ht="130.5" outlineLevel="1">
      <c r="A17" s="111"/>
      <c r="B17" s="144"/>
      <c r="C17" s="126"/>
      <c r="D17" s="164" t="s">
        <v>34</v>
      </c>
      <c r="E17" s="151">
        <f>IF(G17="","",(G17-1)*33.3)</f>
        <v>66.599999999999994</v>
      </c>
      <c r="F17" s="128"/>
      <c r="G17" s="282">
        <v>3</v>
      </c>
      <c r="H17" s="153" t="s">
        <v>166</v>
      </c>
      <c r="I17" s="153" t="s">
        <v>167</v>
      </c>
      <c r="J17" s="153" t="s">
        <v>168</v>
      </c>
      <c r="K17" s="154" t="s">
        <v>169</v>
      </c>
      <c r="M17" s="115"/>
    </row>
    <row r="18" spans="1:13" ht="130.5" outlineLevel="1">
      <c r="A18" s="111"/>
      <c r="B18" s="144"/>
      <c r="C18" s="126"/>
      <c r="D18" s="156" t="s">
        <v>35</v>
      </c>
      <c r="E18" s="151">
        <f>IF(G18="","",(G18-1)*33.3)</f>
        <v>66.599999999999994</v>
      </c>
      <c r="F18" s="128"/>
      <c r="G18" s="282">
        <v>3</v>
      </c>
      <c r="H18" s="153" t="s">
        <v>170</v>
      </c>
      <c r="I18" s="153" t="s">
        <v>171</v>
      </c>
      <c r="J18" s="153" t="s">
        <v>172</v>
      </c>
      <c r="K18" s="154" t="s">
        <v>173</v>
      </c>
      <c r="M18" s="115"/>
    </row>
    <row r="19" spans="1:13" ht="101.45" outlineLevel="1">
      <c r="A19" s="111"/>
      <c r="B19" s="144"/>
      <c r="C19" s="126"/>
      <c r="D19" s="164" t="s">
        <v>36</v>
      </c>
      <c r="E19" s="151">
        <f>IF(G19="","",(G19-1)*33.3)</f>
        <v>66.599999999999994</v>
      </c>
      <c r="F19" s="128"/>
      <c r="G19" s="282">
        <v>3</v>
      </c>
      <c r="H19" s="153" t="s">
        <v>174</v>
      </c>
      <c r="I19" s="153" t="s">
        <v>175</v>
      </c>
      <c r="J19" s="153" t="s">
        <v>176</v>
      </c>
      <c r="K19" s="154" t="s">
        <v>177</v>
      </c>
      <c r="M19" s="115"/>
    </row>
    <row r="20" spans="1:13">
      <c r="A20" s="111"/>
      <c r="B20" s="144"/>
      <c r="C20" s="145" t="s">
        <v>37</v>
      </c>
      <c r="D20" s="146"/>
      <c r="E20" s="147">
        <f>IFERROR(AVERAGE(E21:E23),"")</f>
        <v>44.4</v>
      </c>
      <c r="F20" s="148"/>
      <c r="G20" s="128"/>
      <c r="H20" s="148"/>
      <c r="I20" s="148"/>
      <c r="J20" s="148"/>
      <c r="K20" s="149"/>
      <c r="M20" s="115"/>
    </row>
    <row r="21" spans="1:13" ht="101.45" outlineLevel="1">
      <c r="A21" s="111"/>
      <c r="B21" s="144"/>
      <c r="C21" s="126"/>
      <c r="D21" s="164" t="s">
        <v>38</v>
      </c>
      <c r="E21" s="151">
        <f>IF(G21="","",(G21-1)*33.3)</f>
        <v>66.599999999999994</v>
      </c>
      <c r="F21" s="128"/>
      <c r="G21" s="282">
        <v>3</v>
      </c>
      <c r="H21" s="153" t="s">
        <v>178</v>
      </c>
      <c r="I21" s="153" t="s">
        <v>179</v>
      </c>
      <c r="J21" s="153" t="s">
        <v>180</v>
      </c>
      <c r="K21" s="154" t="s">
        <v>181</v>
      </c>
      <c r="M21" s="115" t="s">
        <v>303</v>
      </c>
    </row>
    <row r="22" spans="1:13" ht="116.1" outlineLevel="1">
      <c r="A22" s="111"/>
      <c r="B22" s="144"/>
      <c r="C22" s="126"/>
      <c r="D22" s="156" t="s">
        <v>304</v>
      </c>
      <c r="E22" s="151">
        <f>IF(G22="","",(G22-1)*33.3)</f>
        <v>33.299999999999997</v>
      </c>
      <c r="F22" s="128"/>
      <c r="G22" s="282">
        <v>2</v>
      </c>
      <c r="H22" s="153" t="s">
        <v>182</v>
      </c>
      <c r="I22" s="153" t="s">
        <v>183</v>
      </c>
      <c r="J22" s="153" t="s">
        <v>184</v>
      </c>
      <c r="K22" s="154" t="s">
        <v>185</v>
      </c>
      <c r="M22" s="115"/>
    </row>
    <row r="23" spans="1:13" ht="87" outlineLevel="1">
      <c r="A23" s="111"/>
      <c r="B23" s="157"/>
      <c r="C23" s="158"/>
      <c r="D23" s="159" t="s">
        <v>40</v>
      </c>
      <c r="E23" s="151">
        <f>IF(G23="","",(G23-1)*33.3)</f>
        <v>33.299999999999997</v>
      </c>
      <c r="F23" s="160"/>
      <c r="G23" s="283">
        <v>2</v>
      </c>
      <c r="H23" s="162" t="s">
        <v>186</v>
      </c>
      <c r="I23" s="162" t="s">
        <v>187</v>
      </c>
      <c r="J23" s="162" t="s">
        <v>188</v>
      </c>
      <c r="K23" s="163" t="s">
        <v>189</v>
      </c>
      <c r="M23" s="115"/>
    </row>
    <row r="24" spans="1:13">
      <c r="A24" s="111"/>
      <c r="B24" s="138" t="s">
        <v>18</v>
      </c>
      <c r="C24" s="139"/>
      <c r="D24" s="140"/>
      <c r="E24" s="141">
        <f>IFERROR(AVERAGE(E26:E28,E30:E32,E34:E36,E38:E40,E42:E45,E47:E49),"")</f>
        <v>52.578947368421048</v>
      </c>
      <c r="F24" s="142"/>
      <c r="G24" s="284"/>
      <c r="H24" s="142"/>
      <c r="I24" s="142"/>
      <c r="J24" s="142"/>
      <c r="K24" s="143"/>
      <c r="M24" s="115"/>
    </row>
    <row r="25" spans="1:13">
      <c r="A25" s="111"/>
      <c r="B25" s="144"/>
      <c r="C25" s="145" t="s">
        <v>41</v>
      </c>
      <c r="D25" s="146"/>
      <c r="E25" s="147">
        <f>IFERROR(AVERAGE(E26:E28),"")</f>
        <v>66.599999999999994</v>
      </c>
      <c r="F25" s="148"/>
      <c r="G25" s="128"/>
      <c r="H25" s="148"/>
      <c r="I25" s="148"/>
      <c r="J25" s="148"/>
      <c r="K25" s="149"/>
      <c r="M25" s="115"/>
    </row>
    <row r="26" spans="1:13" ht="116.1" outlineLevel="1">
      <c r="A26" s="111"/>
      <c r="B26" s="144"/>
      <c r="C26" s="126"/>
      <c r="D26" s="164" t="s">
        <v>42</v>
      </c>
      <c r="E26" s="151">
        <f>IF(G26="","",(G26-1)*33.3)</f>
        <v>66.599999999999994</v>
      </c>
      <c r="F26" s="128"/>
      <c r="G26" s="282">
        <v>3</v>
      </c>
      <c r="H26" s="153" t="s">
        <v>190</v>
      </c>
      <c r="I26" s="153" t="s">
        <v>191</v>
      </c>
      <c r="J26" s="153" t="s">
        <v>192</v>
      </c>
      <c r="K26" s="154" t="s">
        <v>193</v>
      </c>
      <c r="M26" s="115"/>
    </row>
    <row r="27" spans="1:13" ht="101.45" outlineLevel="1">
      <c r="A27" s="111"/>
      <c r="B27" s="144"/>
      <c r="C27" s="126"/>
      <c r="D27" s="156" t="s">
        <v>43</v>
      </c>
      <c r="E27" s="151">
        <f>IF(G27="","",(G27-1)*33.3)</f>
        <v>66.599999999999994</v>
      </c>
      <c r="F27" s="128"/>
      <c r="G27" s="282">
        <v>3</v>
      </c>
      <c r="H27" s="153" t="s">
        <v>194</v>
      </c>
      <c r="I27" s="153" t="s">
        <v>195</v>
      </c>
      <c r="J27" s="153" t="s">
        <v>196</v>
      </c>
      <c r="K27" s="154" t="s">
        <v>197</v>
      </c>
      <c r="M27" s="115"/>
    </row>
    <row r="28" spans="1:13" ht="116.1" outlineLevel="1">
      <c r="A28" s="111"/>
      <c r="B28" s="144"/>
      <c r="C28" s="126"/>
      <c r="D28" s="164" t="s">
        <v>44</v>
      </c>
      <c r="E28" s="151">
        <f>IF(G28="","",(G28-1)*33.3)</f>
        <v>66.599999999999994</v>
      </c>
      <c r="F28" s="128"/>
      <c r="G28" s="285">
        <v>3</v>
      </c>
      <c r="H28" s="153" t="s">
        <v>198</v>
      </c>
      <c r="I28" s="153" t="s">
        <v>199</v>
      </c>
      <c r="J28" s="153" t="s">
        <v>200</v>
      </c>
      <c r="K28" s="154" t="s">
        <v>201</v>
      </c>
      <c r="M28" s="115"/>
    </row>
    <row r="29" spans="1:13">
      <c r="A29" s="111"/>
      <c r="B29" s="144"/>
      <c r="C29" s="145" t="s">
        <v>45</v>
      </c>
      <c r="D29" s="146"/>
      <c r="E29" s="147">
        <f>IFERROR(AVERAGE(E30:E32),"")</f>
        <v>55.5</v>
      </c>
      <c r="F29" s="148"/>
      <c r="G29" s="128"/>
      <c r="H29" s="148"/>
      <c r="I29" s="148"/>
      <c r="J29" s="148"/>
      <c r="K29" s="149"/>
      <c r="M29" s="115"/>
    </row>
    <row r="30" spans="1:13" ht="130.5" outlineLevel="1">
      <c r="A30" s="111"/>
      <c r="B30" s="144"/>
      <c r="C30" s="126"/>
      <c r="D30" s="164" t="s">
        <v>46</v>
      </c>
      <c r="E30" s="151">
        <f>IF(G30="","",(G30-1)*33.3)</f>
        <v>33.299999999999997</v>
      </c>
      <c r="F30" s="128"/>
      <c r="G30" s="285">
        <v>2</v>
      </c>
      <c r="H30" s="153" t="s">
        <v>202</v>
      </c>
      <c r="I30" s="153" t="s">
        <v>203</v>
      </c>
      <c r="J30" s="153" t="s">
        <v>204</v>
      </c>
      <c r="K30" s="154" t="s">
        <v>205</v>
      </c>
      <c r="M30" s="115"/>
    </row>
    <row r="31" spans="1:13" ht="116.1" outlineLevel="1">
      <c r="A31" s="111"/>
      <c r="B31" s="144"/>
      <c r="C31" s="126"/>
      <c r="D31" s="156" t="s">
        <v>47</v>
      </c>
      <c r="E31" s="151">
        <f>IF(G31="","",(G31-1)*33.3)</f>
        <v>66.599999999999994</v>
      </c>
      <c r="F31" s="128"/>
      <c r="G31" s="285">
        <v>3</v>
      </c>
      <c r="H31" s="153" t="s">
        <v>206</v>
      </c>
      <c r="I31" s="153" t="s">
        <v>207</v>
      </c>
      <c r="J31" s="153" t="s">
        <v>208</v>
      </c>
      <c r="K31" s="154" t="s">
        <v>209</v>
      </c>
      <c r="M31" s="115"/>
    </row>
    <row r="32" spans="1:13" ht="116.1" outlineLevel="1">
      <c r="A32" s="111"/>
      <c r="B32" s="144"/>
      <c r="C32" s="126"/>
      <c r="D32" s="164" t="s">
        <v>48</v>
      </c>
      <c r="E32" s="151">
        <f>IF(G32="","",(G32-1)*33.3)</f>
        <v>66.599999999999994</v>
      </c>
      <c r="F32" s="128"/>
      <c r="G32" s="285">
        <v>3</v>
      </c>
      <c r="H32" s="153" t="s">
        <v>210</v>
      </c>
      <c r="I32" s="153" t="s">
        <v>211</v>
      </c>
      <c r="J32" s="153" t="s">
        <v>212</v>
      </c>
      <c r="K32" s="154" t="s">
        <v>213</v>
      </c>
      <c r="M32" s="115"/>
    </row>
    <row r="33" spans="1:13">
      <c r="A33" s="111"/>
      <c r="B33" s="144"/>
      <c r="C33" s="145" t="s">
        <v>49</v>
      </c>
      <c r="D33" s="146"/>
      <c r="E33" s="147">
        <f>IFERROR(AVERAGE(E34:E36),"")</f>
        <v>33.299999999999997</v>
      </c>
      <c r="F33" s="148"/>
      <c r="G33" s="128"/>
      <c r="H33" s="148"/>
      <c r="I33" s="148"/>
      <c r="J33" s="148"/>
      <c r="K33" s="149"/>
      <c r="M33" s="115"/>
    </row>
    <row r="34" spans="1:13" ht="116.1" outlineLevel="1">
      <c r="A34" s="111"/>
      <c r="B34" s="144"/>
      <c r="C34" s="126"/>
      <c r="D34" s="164" t="s">
        <v>50</v>
      </c>
      <c r="E34" s="151">
        <f>IF(G34="","",(G34-1)*33.3)</f>
        <v>33.299999999999997</v>
      </c>
      <c r="F34" s="128"/>
      <c r="G34" s="285">
        <v>2</v>
      </c>
      <c r="H34" s="153" t="s">
        <v>214</v>
      </c>
      <c r="I34" s="153" t="s">
        <v>215</v>
      </c>
      <c r="J34" s="153" t="s">
        <v>216</v>
      </c>
      <c r="K34" s="154" t="s">
        <v>217</v>
      </c>
      <c r="M34" s="115"/>
    </row>
    <row r="35" spans="1:13" ht="116.1" outlineLevel="1">
      <c r="A35" s="111"/>
      <c r="B35" s="144"/>
      <c r="C35" s="126"/>
      <c r="D35" s="156" t="s">
        <v>51</v>
      </c>
      <c r="E35" s="151">
        <f>IF(G35="","",(G35-1)*33.3)</f>
        <v>33.299999999999997</v>
      </c>
      <c r="F35" s="128"/>
      <c r="G35" s="285">
        <v>2</v>
      </c>
      <c r="H35" s="153" t="s">
        <v>218</v>
      </c>
      <c r="I35" s="153" t="s">
        <v>219</v>
      </c>
      <c r="J35" s="153" t="s">
        <v>220</v>
      </c>
      <c r="K35" s="154" t="s">
        <v>221</v>
      </c>
      <c r="M35" s="115"/>
    </row>
    <row r="36" spans="1:13" ht="87" outlineLevel="1">
      <c r="A36" s="111"/>
      <c r="B36" s="144"/>
      <c r="C36" s="126"/>
      <c r="D36" s="164" t="s">
        <v>52</v>
      </c>
      <c r="E36" s="151">
        <f>IF(G36="","",(G36-1)*33.3)</f>
        <v>33.299999999999997</v>
      </c>
      <c r="F36" s="128"/>
      <c r="G36" s="282">
        <v>2</v>
      </c>
      <c r="H36" s="153" t="s">
        <v>222</v>
      </c>
      <c r="I36" s="153" t="s">
        <v>223</v>
      </c>
      <c r="J36" s="153" t="s">
        <v>224</v>
      </c>
      <c r="K36" s="154" t="s">
        <v>225</v>
      </c>
      <c r="M36" s="115"/>
    </row>
    <row r="37" spans="1:13">
      <c r="A37" s="111"/>
      <c r="B37" s="144"/>
      <c r="C37" s="145" t="s">
        <v>53</v>
      </c>
      <c r="D37" s="146"/>
      <c r="E37" s="147">
        <f>IFERROR(AVERAGE(E38:E40),"")</f>
        <v>22.2</v>
      </c>
      <c r="F37" s="148"/>
      <c r="G37" s="128"/>
      <c r="H37" s="148"/>
      <c r="I37" s="148"/>
      <c r="J37" s="148"/>
      <c r="K37" s="149"/>
      <c r="M37" s="115"/>
    </row>
    <row r="38" spans="1:13" ht="130.5" outlineLevel="1">
      <c r="A38" s="111"/>
      <c r="B38" s="144"/>
      <c r="C38" s="126"/>
      <c r="D38" s="164" t="s">
        <v>54</v>
      </c>
      <c r="E38" s="151">
        <f>IF(G38="","",(G38-1)*33.3)</f>
        <v>33.299999999999997</v>
      </c>
      <c r="F38" s="128"/>
      <c r="G38" s="282">
        <v>2</v>
      </c>
      <c r="H38" s="153" t="s">
        <v>226</v>
      </c>
      <c r="I38" s="153" t="s">
        <v>227</v>
      </c>
      <c r="J38" s="153" t="s">
        <v>228</v>
      </c>
      <c r="K38" s="154" t="s">
        <v>229</v>
      </c>
      <c r="M38" s="115"/>
    </row>
    <row r="39" spans="1:13" ht="101.45" outlineLevel="1">
      <c r="A39" s="111"/>
      <c r="B39" s="144"/>
      <c r="C39" s="126"/>
      <c r="D39" s="156" t="s">
        <v>55</v>
      </c>
      <c r="E39" s="151">
        <f>IF(G39="","",(G39-1)*33.3)</f>
        <v>33.299999999999997</v>
      </c>
      <c r="F39" s="128"/>
      <c r="G39" s="282">
        <v>2</v>
      </c>
      <c r="H39" s="153" t="s">
        <v>230</v>
      </c>
      <c r="I39" s="153" t="s">
        <v>231</v>
      </c>
      <c r="J39" s="153" t="s">
        <v>232</v>
      </c>
      <c r="K39" s="154" t="s">
        <v>233</v>
      </c>
      <c r="M39" s="115"/>
    </row>
    <row r="40" spans="1:13" ht="116.1" outlineLevel="1">
      <c r="A40" s="111"/>
      <c r="B40" s="144"/>
      <c r="C40" s="126"/>
      <c r="D40" s="164" t="s">
        <v>56</v>
      </c>
      <c r="E40" s="151">
        <f>IF(G40="","",(G40-1)*33.3)</f>
        <v>0</v>
      </c>
      <c r="F40" s="128"/>
      <c r="G40" s="282">
        <v>1</v>
      </c>
      <c r="H40" s="153" t="s">
        <v>234</v>
      </c>
      <c r="I40" s="153" t="s">
        <v>235</v>
      </c>
      <c r="J40" s="153" t="s">
        <v>236</v>
      </c>
      <c r="K40" s="154" t="s">
        <v>237</v>
      </c>
      <c r="M40" s="115"/>
    </row>
    <row r="41" spans="1:13">
      <c r="A41" s="111"/>
      <c r="B41" s="144"/>
      <c r="C41" s="145" t="s">
        <v>57</v>
      </c>
      <c r="D41" s="146"/>
      <c r="E41" s="147">
        <f>IFERROR(AVERAGE(E42:E45),"")</f>
        <v>66.599999999999994</v>
      </c>
      <c r="F41" s="148"/>
      <c r="G41" s="286" t="s">
        <v>133</v>
      </c>
      <c r="H41" s="134" t="s">
        <v>134</v>
      </c>
      <c r="I41" s="135" t="s">
        <v>135</v>
      </c>
      <c r="J41" s="136" t="s">
        <v>136</v>
      </c>
      <c r="K41" s="137" t="s">
        <v>137</v>
      </c>
      <c r="M41" s="115"/>
    </row>
    <row r="42" spans="1:13" ht="57.95" outlineLevel="1">
      <c r="A42" s="111"/>
      <c r="B42" s="144"/>
      <c r="C42" s="126"/>
      <c r="D42" s="164" t="s">
        <v>58</v>
      </c>
      <c r="E42" s="151">
        <f>IF(G42="","",(G42-1)*33.3)</f>
        <v>66.599999999999994</v>
      </c>
      <c r="F42" s="128"/>
      <c r="G42" s="282">
        <v>3</v>
      </c>
      <c r="H42" s="153" t="s">
        <v>238</v>
      </c>
      <c r="I42" s="153" t="s">
        <v>239</v>
      </c>
      <c r="J42" s="153" t="s">
        <v>240</v>
      </c>
      <c r="K42" s="154" t="s">
        <v>241</v>
      </c>
      <c r="M42" s="115"/>
    </row>
    <row r="43" spans="1:13" ht="87" outlineLevel="1">
      <c r="A43" s="111"/>
      <c r="B43" s="144"/>
      <c r="C43" s="126"/>
      <c r="D43" s="156" t="s">
        <v>59</v>
      </c>
      <c r="E43" s="151">
        <f>IF(G43="","",(G43-1)*33.3)</f>
        <v>33.299999999999997</v>
      </c>
      <c r="F43" s="128"/>
      <c r="G43" s="282">
        <v>2</v>
      </c>
      <c r="H43" s="153" t="s">
        <v>242</v>
      </c>
      <c r="I43" s="153" t="s">
        <v>243</v>
      </c>
      <c r="J43" s="153" t="s">
        <v>244</v>
      </c>
      <c r="K43" s="154" t="s">
        <v>245</v>
      </c>
      <c r="M43" s="115"/>
    </row>
    <row r="44" spans="1:13" ht="72.599999999999994" outlineLevel="1">
      <c r="A44" s="111"/>
      <c r="B44" s="144"/>
      <c r="C44" s="126"/>
      <c r="D44" s="156" t="s">
        <v>60</v>
      </c>
      <c r="E44" s="151">
        <f>IF(G44="","",(G44-1)*33.3)</f>
        <v>66.599999999999994</v>
      </c>
      <c r="F44" s="166"/>
      <c r="G44" s="285">
        <v>3</v>
      </c>
      <c r="H44" s="153" t="s">
        <v>246</v>
      </c>
      <c r="I44" s="153" t="s">
        <v>247</v>
      </c>
      <c r="J44" s="153" t="s">
        <v>248</v>
      </c>
      <c r="K44" s="154" t="s">
        <v>249</v>
      </c>
      <c r="M44" s="115"/>
    </row>
    <row r="45" spans="1:13" ht="87" outlineLevel="1">
      <c r="A45" s="111"/>
      <c r="B45" s="144"/>
      <c r="C45" s="126"/>
      <c r="D45" s="164" t="s">
        <v>61</v>
      </c>
      <c r="E45" s="151">
        <f>IF(G45="","",(G45-1)*33.3)</f>
        <v>99.899999999999991</v>
      </c>
      <c r="F45" s="128"/>
      <c r="G45" s="282">
        <v>4</v>
      </c>
      <c r="H45" s="153" t="s">
        <v>250</v>
      </c>
      <c r="I45" s="153" t="s">
        <v>251</v>
      </c>
      <c r="J45" s="153" t="s">
        <v>252</v>
      </c>
      <c r="K45" s="154" t="s">
        <v>253</v>
      </c>
      <c r="M45" s="115"/>
    </row>
    <row r="46" spans="1:13">
      <c r="A46" s="111"/>
      <c r="B46" s="144"/>
      <c r="C46" s="145" t="s">
        <v>62</v>
      </c>
      <c r="D46" s="146"/>
      <c r="E46" s="147">
        <f>IFERROR(AVERAGE(E47:E49),"")</f>
        <v>66.600000000000009</v>
      </c>
      <c r="F46" s="148"/>
      <c r="G46" s="128"/>
      <c r="H46" s="148"/>
      <c r="I46" s="148"/>
      <c r="J46" s="148"/>
      <c r="K46" s="149"/>
      <c r="M46" s="115"/>
    </row>
    <row r="47" spans="1:13" ht="159.6" outlineLevel="1">
      <c r="A47" s="111"/>
      <c r="B47" s="144"/>
      <c r="C47" s="126"/>
      <c r="D47" s="164" t="s">
        <v>63</v>
      </c>
      <c r="E47" s="151">
        <f>IF(G47="","",(G47-1)*33.3)</f>
        <v>66.599999999999994</v>
      </c>
      <c r="F47" s="128"/>
      <c r="G47" s="282">
        <v>3</v>
      </c>
      <c r="H47" s="153" t="s">
        <v>254</v>
      </c>
      <c r="I47" s="153" t="s">
        <v>255</v>
      </c>
      <c r="J47" s="153" t="s">
        <v>256</v>
      </c>
      <c r="K47" s="154" t="s">
        <v>257</v>
      </c>
      <c r="M47" s="115"/>
    </row>
    <row r="48" spans="1:13" ht="116.1" outlineLevel="1">
      <c r="A48" s="111"/>
      <c r="B48" s="144"/>
      <c r="C48" s="126"/>
      <c r="D48" s="164" t="s">
        <v>64</v>
      </c>
      <c r="E48" s="151">
        <f>IF(G48="","",(G48-1)*33.3)</f>
        <v>99.899999999999991</v>
      </c>
      <c r="F48" s="128"/>
      <c r="G48" s="282">
        <v>4</v>
      </c>
      <c r="H48" s="153" t="s">
        <v>258</v>
      </c>
      <c r="I48" s="153" t="s">
        <v>259</v>
      </c>
      <c r="J48" s="153" t="s">
        <v>305</v>
      </c>
      <c r="K48" s="154" t="s">
        <v>261</v>
      </c>
      <c r="M48" s="115"/>
    </row>
    <row r="49" spans="1:13" ht="116.1" outlineLevel="1">
      <c r="A49" s="111"/>
      <c r="B49" s="157"/>
      <c r="C49" s="158"/>
      <c r="D49" s="167" t="s">
        <v>65</v>
      </c>
      <c r="E49" s="151">
        <f>IF(G49="","",(G49-1)*33.3)</f>
        <v>33.299999999999997</v>
      </c>
      <c r="F49" s="160"/>
      <c r="G49" s="283">
        <v>2</v>
      </c>
      <c r="H49" s="162" t="s">
        <v>262</v>
      </c>
      <c r="I49" s="162" t="s">
        <v>263</v>
      </c>
      <c r="J49" s="162" t="s">
        <v>264</v>
      </c>
      <c r="K49" s="163" t="s">
        <v>265</v>
      </c>
      <c r="M49" s="115"/>
    </row>
    <row r="50" spans="1:13">
      <c r="A50" s="111"/>
      <c r="B50" s="138" t="s">
        <v>66</v>
      </c>
      <c r="C50" s="139"/>
      <c r="D50" s="140"/>
      <c r="E50" s="141">
        <f>IFERROR(AVERAGE(E52:E54,E56:E58,E60:E62),"")</f>
        <v>55.5</v>
      </c>
      <c r="F50" s="142"/>
      <c r="G50" s="284"/>
      <c r="H50" s="142"/>
      <c r="I50" s="142"/>
      <c r="J50" s="142"/>
      <c r="K50" s="143"/>
      <c r="M50" s="115"/>
    </row>
    <row r="51" spans="1:13">
      <c r="A51" s="111"/>
      <c r="B51" s="144"/>
      <c r="C51" s="145" t="s">
        <v>67</v>
      </c>
      <c r="D51" s="146"/>
      <c r="E51" s="147">
        <f>IFERROR(AVERAGE(E52:E54),"")</f>
        <v>66.599999999999994</v>
      </c>
      <c r="F51" s="148"/>
      <c r="G51" s="128"/>
      <c r="H51" s="148"/>
      <c r="I51" s="148"/>
      <c r="J51" s="148"/>
      <c r="K51" s="149"/>
      <c r="M51" s="115"/>
    </row>
    <row r="52" spans="1:13" ht="116.1" outlineLevel="1">
      <c r="A52" s="111"/>
      <c r="B52" s="144"/>
      <c r="C52" s="126"/>
      <c r="D52" s="164" t="s">
        <v>68</v>
      </c>
      <c r="E52" s="151">
        <f>IF(G52="","",(G52-1)*33.3)</f>
        <v>66.599999999999994</v>
      </c>
      <c r="F52" s="128"/>
      <c r="G52" s="282">
        <v>3</v>
      </c>
      <c r="H52" s="153" t="s">
        <v>266</v>
      </c>
      <c r="I52" s="153" t="s">
        <v>267</v>
      </c>
      <c r="J52" s="153" t="s">
        <v>268</v>
      </c>
      <c r="K52" s="154" t="s">
        <v>269</v>
      </c>
      <c r="M52" s="115"/>
    </row>
    <row r="53" spans="1:13" ht="101.45" outlineLevel="1">
      <c r="A53" s="111"/>
      <c r="B53" s="144"/>
      <c r="C53" s="126"/>
      <c r="D53" s="156" t="s">
        <v>69</v>
      </c>
      <c r="E53" s="151">
        <f>IF(G53="","",(G53-1)*33.3)</f>
        <v>66.599999999999994</v>
      </c>
      <c r="F53" s="128"/>
      <c r="G53" s="282">
        <v>3</v>
      </c>
      <c r="H53" s="153" t="s">
        <v>270</v>
      </c>
      <c r="I53" s="153" t="s">
        <v>271</v>
      </c>
      <c r="J53" s="153" t="s">
        <v>272</v>
      </c>
      <c r="K53" s="154" t="s">
        <v>273</v>
      </c>
      <c r="M53" s="115"/>
    </row>
    <row r="54" spans="1:13" ht="101.45" outlineLevel="1">
      <c r="A54" s="111"/>
      <c r="B54" s="144"/>
      <c r="C54" s="126"/>
      <c r="D54" s="164" t="s">
        <v>70</v>
      </c>
      <c r="E54" s="151">
        <f>IF(G54="","",(G54-1)*33.3)</f>
        <v>66.599999999999994</v>
      </c>
      <c r="F54" s="128"/>
      <c r="G54" s="282">
        <v>3</v>
      </c>
      <c r="H54" s="153" t="s">
        <v>274</v>
      </c>
      <c r="I54" s="153" t="s">
        <v>275</v>
      </c>
      <c r="J54" s="153" t="s">
        <v>276</v>
      </c>
      <c r="K54" s="154" t="s">
        <v>277</v>
      </c>
      <c r="M54" s="115"/>
    </row>
    <row r="55" spans="1:13">
      <c r="A55" s="111"/>
      <c r="B55" s="144"/>
      <c r="C55" s="145" t="s">
        <v>71</v>
      </c>
      <c r="D55" s="146"/>
      <c r="E55" s="147">
        <f>IFERROR(AVERAGE(E56:E58),"")</f>
        <v>33.299999999999997</v>
      </c>
      <c r="F55" s="148"/>
      <c r="G55" s="128"/>
      <c r="H55" s="148"/>
      <c r="I55" s="148"/>
      <c r="J55" s="148"/>
      <c r="K55" s="149"/>
      <c r="M55" s="115"/>
    </row>
    <row r="56" spans="1:13" ht="101.45" outlineLevel="1">
      <c r="A56" s="111"/>
      <c r="B56" s="144"/>
      <c r="C56" s="126"/>
      <c r="D56" s="164" t="s">
        <v>72</v>
      </c>
      <c r="E56" s="151">
        <f>IF(G56="","",(G56-1)*33.3)</f>
        <v>33.299999999999997</v>
      </c>
      <c r="F56" s="128"/>
      <c r="G56" s="282">
        <v>2</v>
      </c>
      <c r="H56" s="153" t="s">
        <v>278</v>
      </c>
      <c r="I56" s="153" t="s">
        <v>279</v>
      </c>
      <c r="J56" s="153" t="s">
        <v>280</v>
      </c>
      <c r="K56" s="154" t="s">
        <v>281</v>
      </c>
      <c r="M56" s="115"/>
    </row>
    <row r="57" spans="1:13" ht="116.1" outlineLevel="1">
      <c r="A57" s="111"/>
      <c r="B57" s="144"/>
      <c r="C57" s="126"/>
      <c r="D57" s="156" t="s">
        <v>73</v>
      </c>
      <c r="E57" s="151">
        <f>IF(G57="","",(G57-1)*33.3)</f>
        <v>33.299999999999997</v>
      </c>
      <c r="F57" s="128"/>
      <c r="G57" s="282">
        <v>2</v>
      </c>
      <c r="H57" s="153" t="s">
        <v>282</v>
      </c>
      <c r="I57" s="153" t="s">
        <v>283</v>
      </c>
      <c r="J57" s="153" t="s">
        <v>284</v>
      </c>
      <c r="K57" s="154" t="s">
        <v>285</v>
      </c>
      <c r="M57" s="115"/>
    </row>
    <row r="58" spans="1:13" ht="101.45" outlineLevel="1">
      <c r="A58" s="111"/>
      <c r="B58" s="144"/>
      <c r="C58" s="126"/>
      <c r="D58" s="164" t="s">
        <v>74</v>
      </c>
      <c r="E58" s="151">
        <f>IF(G58="","",(G58-1)*33.3)</f>
        <v>33.299999999999997</v>
      </c>
      <c r="F58" s="128"/>
      <c r="G58" s="282">
        <v>2</v>
      </c>
      <c r="H58" s="153" t="s">
        <v>286</v>
      </c>
      <c r="I58" s="153" t="s">
        <v>287</v>
      </c>
      <c r="J58" s="153" t="s">
        <v>288</v>
      </c>
      <c r="K58" s="154" t="s">
        <v>289</v>
      </c>
      <c r="M58" s="115"/>
    </row>
    <row r="59" spans="1:13">
      <c r="A59" s="111"/>
      <c r="B59" s="144"/>
      <c r="C59" s="145" t="s">
        <v>75</v>
      </c>
      <c r="D59" s="146"/>
      <c r="E59" s="147">
        <f>IFERROR(AVERAGE(E60:E62),"")</f>
        <v>66.599999999999994</v>
      </c>
      <c r="F59" s="148"/>
      <c r="G59" s="128"/>
      <c r="H59" s="148"/>
      <c r="I59" s="148"/>
      <c r="J59" s="148"/>
      <c r="K59" s="149"/>
      <c r="M59" s="115"/>
    </row>
    <row r="60" spans="1:13" ht="116.1" outlineLevel="1">
      <c r="A60" s="111"/>
      <c r="B60" s="144"/>
      <c r="C60" s="126"/>
      <c r="D60" s="164" t="s">
        <v>76</v>
      </c>
      <c r="E60" s="151">
        <f>IF(G60="","",(G60-1)*33.3)</f>
        <v>66.599999999999994</v>
      </c>
      <c r="F60" s="128"/>
      <c r="G60" s="282">
        <v>3</v>
      </c>
      <c r="H60" s="153" t="s">
        <v>290</v>
      </c>
      <c r="I60" s="153" t="s">
        <v>291</v>
      </c>
      <c r="J60" s="153" t="s">
        <v>292</v>
      </c>
      <c r="K60" s="154" t="s">
        <v>293</v>
      </c>
      <c r="M60" s="115"/>
    </row>
    <row r="61" spans="1:13" ht="130.5" outlineLevel="1">
      <c r="A61" s="111"/>
      <c r="B61" s="144"/>
      <c r="C61" s="126"/>
      <c r="D61" s="156" t="s">
        <v>77</v>
      </c>
      <c r="E61" s="151">
        <f>IF(G61="","",(G61-1)*33.3)</f>
        <v>66.599999999999994</v>
      </c>
      <c r="F61" s="128"/>
      <c r="G61" s="282">
        <v>3</v>
      </c>
      <c r="H61" s="153" t="s">
        <v>294</v>
      </c>
      <c r="I61" s="153" t="s">
        <v>295</v>
      </c>
      <c r="J61" s="153" t="s">
        <v>296</v>
      </c>
      <c r="K61" s="154" t="s">
        <v>297</v>
      </c>
      <c r="M61" s="115"/>
    </row>
    <row r="62" spans="1:13" ht="130.5" outlineLevel="1">
      <c r="A62" s="111"/>
      <c r="B62" s="157"/>
      <c r="C62" s="158"/>
      <c r="D62" s="159" t="s">
        <v>78</v>
      </c>
      <c r="E62" s="151">
        <f>IF(G62="","",(G62-1)*33.3)</f>
        <v>66.599999999999994</v>
      </c>
      <c r="F62" s="160"/>
      <c r="G62" s="283">
        <v>3</v>
      </c>
      <c r="H62" s="162" t="s">
        <v>298</v>
      </c>
      <c r="I62" s="162" t="s">
        <v>299</v>
      </c>
      <c r="J62" s="162" t="s">
        <v>300</v>
      </c>
      <c r="K62" s="163" t="s">
        <v>301</v>
      </c>
      <c r="M62" s="115"/>
    </row>
    <row r="63" spans="1:13">
      <c r="A63" s="115"/>
      <c r="B63" s="115"/>
      <c r="C63" s="115"/>
      <c r="D63" s="115"/>
      <c r="E63" s="115"/>
      <c r="F63" s="115"/>
      <c r="G63" s="115"/>
      <c r="H63" s="168"/>
      <c r="I63" s="115"/>
      <c r="J63" s="115"/>
      <c r="K63" s="115"/>
      <c r="L63" s="115"/>
      <c r="M63" s="115"/>
    </row>
    <row r="64" spans="1:13">
      <c r="A64" s="115"/>
      <c r="B64" s="115"/>
      <c r="C64" s="115"/>
      <c r="D64" s="115"/>
      <c r="E64" s="115"/>
      <c r="F64" s="115"/>
      <c r="G64" s="115"/>
      <c r="H64" s="168"/>
      <c r="I64" s="115"/>
      <c r="J64" s="115"/>
      <c r="K64" s="115"/>
      <c r="L64" s="115"/>
      <c r="M64" s="115"/>
    </row>
    <row r="65" spans="1:1">
      <c r="A65" s="115"/>
    </row>
  </sheetData>
  <conditionalFormatting sqref="H7:H10 H17:H19 H21:H23 H26:H28 H30:H32 H34:H36 H38:H40 H42:H45 H47:H49 H52:H54 H56:H58 H60:H62">
    <cfRule type="expression" dxfId="55" priority="4">
      <formula>G7=1</formula>
    </cfRule>
  </conditionalFormatting>
  <conditionalFormatting sqref="H13:H15">
    <cfRule type="expression" dxfId="54" priority="8">
      <formula>G13=1</formula>
    </cfRule>
  </conditionalFormatting>
  <conditionalFormatting sqref="I7:I10 I17:I19 I21:I23 I26:I28 I30:I32 I34:I36 I38:I40 I42:I45 I47:I49 I52:I54 I56:I58 I60:I62">
    <cfRule type="expression" dxfId="53" priority="3">
      <formula>G7=2</formula>
    </cfRule>
  </conditionalFormatting>
  <conditionalFormatting sqref="I13:I15">
    <cfRule type="expression" dxfId="52" priority="7">
      <formula>G13=2</formula>
    </cfRule>
  </conditionalFormatting>
  <conditionalFormatting sqref="J7:J10 J17:J19 J21:J23 J26:J28 J30:J32 J34:J36 J38:J40 J42:J45 J47:J49 J52:J54 J56:J58 J60:J62">
    <cfRule type="expression" dxfId="51" priority="2">
      <formula>G7=3</formula>
    </cfRule>
  </conditionalFormatting>
  <conditionalFormatting sqref="J13:J15">
    <cfRule type="expression" dxfId="50" priority="6">
      <formula>G13=3</formula>
    </cfRule>
  </conditionalFormatting>
  <conditionalFormatting sqref="K7:K10 K17:K19 K21:K23 K26:K28 K30:K32 K34:K36 K38:K40 K42:K45 K47:K49 K52:K54 K56:K58 K60:K62">
    <cfRule type="expression" dxfId="49" priority="1">
      <formula>G7=4</formula>
    </cfRule>
  </conditionalFormatting>
  <conditionalFormatting sqref="K13:K15">
    <cfRule type="expression" dxfId="48" priority="5">
      <formula>G13=4</formula>
    </cfRule>
  </conditionalFormatting>
  <dataValidations count="1">
    <dataValidation type="list" allowBlank="1" showInputMessage="1" showErrorMessage="1" sqref="G7:G10 G21:G23 G17:G19 G13:G15 G47:G49 G42:G45 G38:G40 G34:G36 G30:G32 G26:G28 G60:G62 G56:G58 G52:G54" xr:uid="{CEBC733B-E221-4DF0-ACF1-C3B5987C51E3}">
      <formula1>"1,2,3,4"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CC645-ED8E-4A8E-A687-0F351684F399}">
  <sheetPr>
    <tabColor rgb="FFF79CC7"/>
  </sheetPr>
  <dimension ref="A1:N65"/>
  <sheetViews>
    <sheetView zoomScale="70" zoomScaleNormal="70" workbookViewId="0">
      <pane xSplit="7" ySplit="4" topLeftCell="H5" activePane="bottomRight" state="frozen"/>
      <selection pane="bottomRight" activeCell="E5" sqref="E5"/>
      <selection pane="bottomLeft" activeCell="A5" sqref="A5"/>
      <selection pane="topRight" activeCell="H1" sqref="H1"/>
    </sheetView>
  </sheetViews>
  <sheetFormatPr defaultColWidth="0" defaultRowHeight="14.45" zeroHeight="1" outlineLevelRow="1"/>
  <cols>
    <col min="1" max="3" width="3.42578125" customWidth="1"/>
    <col min="4" max="4" width="20.5703125" customWidth="1"/>
    <col min="5" max="6" width="5.42578125" customWidth="1"/>
    <col min="7" max="7" width="5.42578125" bestFit="1" customWidth="1"/>
    <col min="8" max="8" width="36.42578125" style="75" customWidth="1"/>
    <col min="9" max="12" width="30.5703125" customWidth="1"/>
    <col min="13" max="13" width="9.42578125" customWidth="1"/>
    <col min="14" max="14" width="0" hidden="1" customWidth="1"/>
    <col min="15" max="16384" width="9.42578125" hidden="1"/>
  </cols>
  <sheetData>
    <row r="1" spans="1:13" ht="15" thickBot="1">
      <c r="A1" s="43"/>
      <c r="D1" s="26"/>
      <c r="M1" s="44"/>
    </row>
    <row r="2" spans="1:13" s="72" customFormat="1" ht="21.6" customHeight="1" thickBot="1">
      <c r="A2" s="64"/>
      <c r="B2" s="65" t="s">
        <v>306</v>
      </c>
      <c r="C2" s="66"/>
      <c r="D2" s="67"/>
      <c r="E2" s="68"/>
      <c r="F2" s="68"/>
      <c r="G2" s="69"/>
      <c r="H2" s="74"/>
      <c r="I2" s="68"/>
      <c r="J2" s="68"/>
      <c r="K2" s="68"/>
      <c r="L2" s="70">
        <v>45572</v>
      </c>
      <c r="M2" s="71"/>
    </row>
    <row r="3" spans="1:13">
      <c r="A3" s="43"/>
      <c r="B3" s="46"/>
      <c r="C3" s="46"/>
      <c r="D3" s="28"/>
      <c r="E3" s="1"/>
      <c r="F3" s="1"/>
      <c r="G3" s="2"/>
      <c r="H3" s="73"/>
      <c r="I3" s="1"/>
      <c r="J3" s="1"/>
      <c r="K3" s="1"/>
      <c r="L3" s="1"/>
      <c r="M3" s="44"/>
    </row>
    <row r="4" spans="1:13">
      <c r="A4" s="43"/>
      <c r="B4" s="60" t="s">
        <v>16</v>
      </c>
      <c r="C4" s="60" t="s">
        <v>17</v>
      </c>
      <c r="D4" s="30" t="s">
        <v>18</v>
      </c>
      <c r="E4" s="252">
        <f>IFERROR(AVERAGE(E6,E11,E24,E50),"")</f>
        <v>8.6171052631578959</v>
      </c>
      <c r="F4" s="1"/>
      <c r="G4" s="63" t="s">
        <v>133</v>
      </c>
      <c r="H4" s="3" t="s">
        <v>134</v>
      </c>
      <c r="I4" s="4" t="s">
        <v>135</v>
      </c>
      <c r="J4" s="5" t="s">
        <v>136</v>
      </c>
      <c r="K4" s="6" t="s">
        <v>137</v>
      </c>
      <c r="M4" s="44"/>
    </row>
    <row r="5" spans="1:13">
      <c r="A5" s="43"/>
      <c r="B5" s="47" t="s">
        <v>19</v>
      </c>
      <c r="C5" s="55"/>
      <c r="D5" s="32"/>
      <c r="E5" s="8">
        <f>AVERAGE(E7:E10,E13:E15,E17:E19,E21:E23,E26:E28,E30:E32,E34:E36,E38:E40,E42:E45,E47:E49,E52:E54,E56:E58,E60:E62)</f>
        <v>10.558536585365855</v>
      </c>
      <c r="F5" s="7"/>
      <c r="G5" s="7"/>
      <c r="H5" s="7"/>
      <c r="I5" s="7"/>
      <c r="J5" s="7"/>
      <c r="K5" s="9"/>
      <c r="M5" s="44"/>
    </row>
    <row r="6" spans="1:13">
      <c r="A6" s="43"/>
      <c r="B6" s="48"/>
      <c r="C6" s="51" t="s">
        <v>20</v>
      </c>
      <c r="D6" s="34"/>
      <c r="E6" s="11">
        <f>IFERROR(AVERAGE(E7:E10),"")</f>
        <v>0</v>
      </c>
      <c r="F6" s="10"/>
      <c r="G6" s="10"/>
      <c r="H6" s="10"/>
      <c r="I6" s="10"/>
      <c r="J6" s="10"/>
      <c r="K6" s="12"/>
      <c r="M6" s="44"/>
    </row>
    <row r="7" spans="1:13" ht="103.5" outlineLevel="1">
      <c r="A7" s="43"/>
      <c r="B7" s="48"/>
      <c r="C7" s="46"/>
      <c r="D7" s="33" t="s">
        <v>21</v>
      </c>
      <c r="E7" s="13">
        <f>IF(G7="","",(G7-1)*33.3)</f>
        <v>0</v>
      </c>
      <c r="F7" s="1"/>
      <c r="G7" s="279">
        <v>1</v>
      </c>
      <c r="H7" s="15" t="s">
        <v>138</v>
      </c>
      <c r="I7" s="15" t="s">
        <v>139</v>
      </c>
      <c r="J7" s="15" t="s">
        <v>140</v>
      </c>
      <c r="K7" s="16" t="s">
        <v>141</v>
      </c>
      <c r="M7" s="44"/>
    </row>
    <row r="8" spans="1:13" ht="101.45" outlineLevel="1">
      <c r="A8" s="43"/>
      <c r="B8" s="48"/>
      <c r="C8" s="46"/>
      <c r="D8" s="35" t="s">
        <v>22</v>
      </c>
      <c r="E8" s="13">
        <f t="shared" ref="E8:E10" si="0">IF(G8="","",(G8-1)*33.3)</f>
        <v>0</v>
      </c>
      <c r="F8" s="1"/>
      <c r="G8" s="279">
        <v>1</v>
      </c>
      <c r="H8" s="15" t="s">
        <v>142</v>
      </c>
      <c r="I8" s="15" t="s">
        <v>143</v>
      </c>
      <c r="J8" s="15" t="s">
        <v>144</v>
      </c>
      <c r="K8" s="16" t="s">
        <v>145</v>
      </c>
      <c r="M8" s="44"/>
    </row>
    <row r="9" spans="1:13" ht="87" outlineLevel="1">
      <c r="A9" s="43"/>
      <c r="B9" s="48"/>
      <c r="C9" s="46"/>
      <c r="D9" s="36" t="s">
        <v>23</v>
      </c>
      <c r="E9" s="13">
        <f t="shared" si="0"/>
        <v>0</v>
      </c>
      <c r="F9" s="1"/>
      <c r="G9" s="279">
        <v>1</v>
      </c>
      <c r="H9" s="15" t="s">
        <v>146</v>
      </c>
      <c r="I9" s="15" t="s">
        <v>147</v>
      </c>
      <c r="J9" s="15" t="s">
        <v>148</v>
      </c>
      <c r="K9" s="16" t="s">
        <v>149</v>
      </c>
      <c r="M9" s="44"/>
    </row>
    <row r="10" spans="1:13" ht="72.599999999999994" outlineLevel="1">
      <c r="A10" s="43"/>
      <c r="B10" s="62"/>
      <c r="C10" s="61"/>
      <c r="D10" s="39" t="s">
        <v>24</v>
      </c>
      <c r="E10" s="13">
        <f t="shared" si="0"/>
        <v>0</v>
      </c>
      <c r="F10" s="18"/>
      <c r="G10" s="280">
        <v>1</v>
      </c>
      <c r="H10" s="21" t="s">
        <v>150</v>
      </c>
      <c r="I10" s="21" t="s">
        <v>151</v>
      </c>
      <c r="J10" s="21" t="s">
        <v>152</v>
      </c>
      <c r="K10" s="22" t="s">
        <v>153</v>
      </c>
      <c r="M10" s="44"/>
    </row>
    <row r="11" spans="1:13">
      <c r="A11" s="43"/>
      <c r="B11" s="47" t="s">
        <v>26</v>
      </c>
      <c r="C11" s="55"/>
      <c r="D11" s="32"/>
      <c r="E11" s="8">
        <f>IFERROR(AVERAGE(E12,E16,E20),"")</f>
        <v>11.1</v>
      </c>
      <c r="F11" s="7"/>
      <c r="G11" s="45"/>
      <c r="H11" s="7"/>
      <c r="I11" s="7"/>
      <c r="J11" s="7"/>
      <c r="K11" s="9"/>
      <c r="M11" s="44"/>
    </row>
    <row r="12" spans="1:13">
      <c r="A12" s="43"/>
      <c r="B12" s="48"/>
      <c r="C12" s="51" t="s">
        <v>28</v>
      </c>
      <c r="D12" s="34"/>
      <c r="E12" s="11">
        <f>IFERROR(AVERAGE(E13:E15),"")</f>
        <v>22.2</v>
      </c>
      <c r="F12" s="10"/>
      <c r="G12" s="1"/>
      <c r="H12" s="10"/>
      <c r="I12" s="10"/>
      <c r="J12" s="10"/>
      <c r="K12" s="12"/>
      <c r="M12" s="44"/>
    </row>
    <row r="13" spans="1:13" ht="116.1" outlineLevel="1">
      <c r="A13" s="43"/>
      <c r="B13" s="48"/>
      <c r="C13" s="46"/>
      <c r="D13" s="40" t="s">
        <v>29</v>
      </c>
      <c r="E13" s="13">
        <f t="shared" ref="E13:E15" si="1">IF(G13="","",(G13-1)*33.3)</f>
        <v>33.299999999999997</v>
      </c>
      <c r="F13" s="1"/>
      <c r="G13" s="279">
        <v>2</v>
      </c>
      <c r="H13" s="15" t="s">
        <v>154</v>
      </c>
      <c r="I13" s="15" t="s">
        <v>155</v>
      </c>
      <c r="J13" s="15" t="s">
        <v>156</v>
      </c>
      <c r="K13" s="16" t="s">
        <v>157</v>
      </c>
      <c r="M13" s="44"/>
    </row>
    <row r="14" spans="1:13" ht="101.45" outlineLevel="1">
      <c r="A14" s="43"/>
      <c r="B14" s="48"/>
      <c r="C14" s="46"/>
      <c r="D14" s="36" t="s">
        <v>31</v>
      </c>
      <c r="E14" s="13">
        <f t="shared" si="1"/>
        <v>0</v>
      </c>
      <c r="F14" s="1"/>
      <c r="G14" s="279">
        <v>1</v>
      </c>
      <c r="H14" s="15" t="s">
        <v>158</v>
      </c>
      <c r="I14" s="15" t="s">
        <v>159</v>
      </c>
      <c r="J14" s="15" t="s">
        <v>160</v>
      </c>
      <c r="K14" s="16" t="s">
        <v>161</v>
      </c>
      <c r="M14" s="44"/>
    </row>
    <row r="15" spans="1:13" ht="116.1" outlineLevel="1">
      <c r="A15" s="43"/>
      <c r="B15" s="48"/>
      <c r="C15" s="46"/>
      <c r="D15" s="40" t="s">
        <v>32</v>
      </c>
      <c r="E15" s="13">
        <f t="shared" si="1"/>
        <v>33.299999999999997</v>
      </c>
      <c r="F15" s="1"/>
      <c r="G15" s="279">
        <v>2</v>
      </c>
      <c r="H15" s="15" t="s">
        <v>162</v>
      </c>
      <c r="I15" s="15" t="s">
        <v>163</v>
      </c>
      <c r="J15" s="15" t="s">
        <v>164</v>
      </c>
      <c r="K15" s="16" t="s">
        <v>165</v>
      </c>
      <c r="M15" s="44"/>
    </row>
    <row r="16" spans="1:13">
      <c r="A16" s="43"/>
      <c r="B16" s="48"/>
      <c r="C16" s="51" t="s">
        <v>33</v>
      </c>
      <c r="D16" s="34"/>
      <c r="E16" s="11">
        <f>IFERROR(AVERAGE(E17:E19),"")</f>
        <v>11.1</v>
      </c>
      <c r="F16" s="10"/>
      <c r="G16" s="1"/>
      <c r="H16" s="10"/>
      <c r="I16" s="10"/>
      <c r="J16" s="10"/>
      <c r="K16" s="12"/>
      <c r="M16" s="44"/>
    </row>
    <row r="17" spans="1:13" ht="130.5" outlineLevel="1">
      <c r="A17" s="43"/>
      <c r="B17" s="48"/>
      <c r="C17" s="46"/>
      <c r="D17" s="40" t="s">
        <v>34</v>
      </c>
      <c r="E17" s="13">
        <f t="shared" ref="E17:E19" si="2">IF(G17="","",(G17-1)*33.3)</f>
        <v>0</v>
      </c>
      <c r="F17" s="1"/>
      <c r="G17" s="279">
        <v>1</v>
      </c>
      <c r="H17" s="15" t="s">
        <v>166</v>
      </c>
      <c r="I17" s="15" t="s">
        <v>167</v>
      </c>
      <c r="J17" s="15" t="s">
        <v>168</v>
      </c>
      <c r="K17" s="16" t="s">
        <v>169</v>
      </c>
      <c r="M17" s="44"/>
    </row>
    <row r="18" spans="1:13" ht="130.5" outlineLevel="1">
      <c r="A18" s="43"/>
      <c r="B18" s="48"/>
      <c r="C18" s="46"/>
      <c r="D18" s="36" t="s">
        <v>35</v>
      </c>
      <c r="E18" s="13">
        <f t="shared" si="2"/>
        <v>33.299999999999997</v>
      </c>
      <c r="F18" s="1"/>
      <c r="G18" s="279">
        <v>2</v>
      </c>
      <c r="H18" s="15" t="s">
        <v>170</v>
      </c>
      <c r="I18" s="15" t="s">
        <v>171</v>
      </c>
      <c r="J18" s="15" t="s">
        <v>172</v>
      </c>
      <c r="K18" s="16" t="s">
        <v>173</v>
      </c>
      <c r="M18" s="44"/>
    </row>
    <row r="19" spans="1:13" ht="101.45" outlineLevel="1">
      <c r="A19" s="43"/>
      <c r="B19" s="48"/>
      <c r="C19" s="46"/>
      <c r="D19" s="40" t="s">
        <v>36</v>
      </c>
      <c r="E19" s="13">
        <f t="shared" si="2"/>
        <v>0</v>
      </c>
      <c r="F19" s="1"/>
      <c r="G19" s="279">
        <v>1</v>
      </c>
      <c r="H19" s="15" t="s">
        <v>174</v>
      </c>
      <c r="I19" s="15" t="s">
        <v>175</v>
      </c>
      <c r="J19" s="15" t="s">
        <v>176</v>
      </c>
      <c r="K19" s="16" t="s">
        <v>177</v>
      </c>
      <c r="M19" s="44"/>
    </row>
    <row r="20" spans="1:13">
      <c r="A20" s="43"/>
      <c r="B20" s="48"/>
      <c r="C20" s="51" t="s">
        <v>37</v>
      </c>
      <c r="D20" s="34"/>
      <c r="E20" s="11">
        <f>IFERROR(AVERAGE(E21:E23),"")</f>
        <v>0</v>
      </c>
      <c r="F20" s="10"/>
      <c r="G20" s="1"/>
      <c r="H20" s="10"/>
      <c r="I20" s="10"/>
      <c r="J20" s="10"/>
      <c r="K20" s="12"/>
      <c r="M20" s="44"/>
    </row>
    <row r="21" spans="1:13" ht="101.45" outlineLevel="1">
      <c r="A21" s="43"/>
      <c r="B21" s="48"/>
      <c r="C21" s="46"/>
      <c r="D21" s="40" t="s">
        <v>38</v>
      </c>
      <c r="E21" s="13">
        <f t="shared" ref="E21:E23" si="3">IF(G21="","",(G21-1)*33.3)</f>
        <v>0</v>
      </c>
      <c r="F21" s="1"/>
      <c r="G21" s="279">
        <v>1</v>
      </c>
      <c r="H21" s="15" t="s">
        <v>178</v>
      </c>
      <c r="I21" s="15" t="s">
        <v>179</v>
      </c>
      <c r="J21" s="15" t="s">
        <v>180</v>
      </c>
      <c r="K21" s="16" t="s">
        <v>181</v>
      </c>
      <c r="M21" s="44"/>
    </row>
    <row r="22" spans="1:13" ht="116.1" outlineLevel="1">
      <c r="A22" s="43"/>
      <c r="B22" s="48"/>
      <c r="C22" s="46"/>
      <c r="D22" s="36" t="s">
        <v>39</v>
      </c>
      <c r="E22" s="13">
        <f t="shared" si="3"/>
        <v>0</v>
      </c>
      <c r="F22" s="1"/>
      <c r="G22" s="279">
        <v>1</v>
      </c>
      <c r="H22" s="15" t="s">
        <v>182</v>
      </c>
      <c r="I22" s="15" t="s">
        <v>183</v>
      </c>
      <c r="J22" s="15" t="s">
        <v>184</v>
      </c>
      <c r="K22" s="16" t="s">
        <v>185</v>
      </c>
      <c r="M22" s="44"/>
    </row>
    <row r="23" spans="1:13" ht="87" outlineLevel="1">
      <c r="A23" s="43"/>
      <c r="B23" s="62"/>
      <c r="C23" s="61"/>
      <c r="D23" s="39" t="s">
        <v>40</v>
      </c>
      <c r="E23" s="13">
        <f t="shared" si="3"/>
        <v>0</v>
      </c>
      <c r="F23" s="18"/>
      <c r="G23" s="280">
        <v>1</v>
      </c>
      <c r="H23" s="21" t="s">
        <v>186</v>
      </c>
      <c r="I23" s="21" t="s">
        <v>187</v>
      </c>
      <c r="J23" s="21" t="s">
        <v>188</v>
      </c>
      <c r="K23" s="22" t="s">
        <v>189</v>
      </c>
      <c r="M23" s="44"/>
    </row>
    <row r="24" spans="1:13">
      <c r="A24" s="43"/>
      <c r="B24" s="47" t="s">
        <v>18</v>
      </c>
      <c r="C24" s="55"/>
      <c r="D24" s="32"/>
      <c r="E24" s="8">
        <f>IFERROR(AVERAGE(E26:E28,E30:E32,E34:E36,E38:E40,E42:E45,E47:E49),"")</f>
        <v>12.268421052631581</v>
      </c>
      <c r="F24" s="7"/>
      <c r="G24" s="45"/>
      <c r="H24" s="7"/>
      <c r="I24" s="7"/>
      <c r="J24" s="7"/>
      <c r="K24" s="9"/>
      <c r="M24" s="44"/>
    </row>
    <row r="25" spans="1:13">
      <c r="A25" s="43"/>
      <c r="B25" s="48"/>
      <c r="C25" s="51" t="s">
        <v>41</v>
      </c>
      <c r="D25" s="34"/>
      <c r="E25" s="11">
        <f>IFERROR(AVERAGE(E26:E28),"")</f>
        <v>0</v>
      </c>
      <c r="F25" s="10"/>
      <c r="G25" s="1"/>
      <c r="H25" s="10"/>
      <c r="I25" s="10"/>
      <c r="J25" s="10"/>
      <c r="K25" s="12"/>
      <c r="M25" s="44"/>
    </row>
    <row r="26" spans="1:13" ht="116.1" outlineLevel="1">
      <c r="A26" s="43"/>
      <c r="B26" s="48"/>
      <c r="C26" s="46"/>
      <c r="D26" s="40" t="s">
        <v>42</v>
      </c>
      <c r="E26" s="13">
        <f t="shared" ref="E26:E28" si="4">IF(G26="","",(G26-1)*33.3)</f>
        <v>0</v>
      </c>
      <c r="F26" s="1"/>
      <c r="G26" s="279">
        <v>1</v>
      </c>
      <c r="H26" s="15" t="s">
        <v>190</v>
      </c>
      <c r="I26" s="15" t="s">
        <v>191</v>
      </c>
      <c r="J26" s="15" t="s">
        <v>192</v>
      </c>
      <c r="K26" s="16" t="s">
        <v>193</v>
      </c>
      <c r="M26" s="44"/>
    </row>
    <row r="27" spans="1:13" ht="101.45" outlineLevel="1">
      <c r="A27" s="43"/>
      <c r="B27" s="48"/>
      <c r="C27" s="46"/>
      <c r="D27" s="36" t="s">
        <v>43</v>
      </c>
      <c r="E27" s="13">
        <f t="shared" si="4"/>
        <v>0</v>
      </c>
      <c r="F27" s="1"/>
      <c r="G27" s="279">
        <v>1</v>
      </c>
      <c r="H27" s="15" t="s">
        <v>194</v>
      </c>
      <c r="I27" s="15" t="s">
        <v>195</v>
      </c>
      <c r="J27" s="15" t="s">
        <v>196</v>
      </c>
      <c r="K27" s="16" t="s">
        <v>197</v>
      </c>
      <c r="M27" s="44"/>
    </row>
    <row r="28" spans="1:13" ht="116.1" outlineLevel="1">
      <c r="A28" s="43"/>
      <c r="B28" s="48"/>
      <c r="C28" s="46"/>
      <c r="D28" s="40" t="s">
        <v>44</v>
      </c>
      <c r="E28" s="13">
        <f t="shared" si="4"/>
        <v>0</v>
      </c>
      <c r="F28" s="1"/>
      <c r="G28" s="281">
        <v>1</v>
      </c>
      <c r="H28" s="15" t="s">
        <v>198</v>
      </c>
      <c r="I28" s="15" t="s">
        <v>199</v>
      </c>
      <c r="J28" s="15" t="s">
        <v>200</v>
      </c>
      <c r="K28" s="16" t="s">
        <v>201</v>
      </c>
      <c r="M28" s="44"/>
    </row>
    <row r="29" spans="1:13">
      <c r="A29" s="43"/>
      <c r="B29" s="48"/>
      <c r="C29" s="51" t="s">
        <v>45</v>
      </c>
      <c r="D29" s="34"/>
      <c r="E29" s="11">
        <f>IFERROR(AVERAGE(E30:E32),"")</f>
        <v>11.1</v>
      </c>
      <c r="F29" s="10"/>
      <c r="G29" s="1"/>
      <c r="H29" s="10"/>
      <c r="I29" s="10"/>
      <c r="J29" s="10"/>
      <c r="K29" s="12"/>
      <c r="M29" s="44"/>
    </row>
    <row r="30" spans="1:13" ht="130.5" outlineLevel="1">
      <c r="A30" s="43"/>
      <c r="B30" s="48"/>
      <c r="C30" s="46"/>
      <c r="D30" s="40" t="s">
        <v>46</v>
      </c>
      <c r="E30" s="13">
        <f t="shared" ref="E30:E32" si="5">IF(G30="","",(G30-1)*33.3)</f>
        <v>33.299999999999997</v>
      </c>
      <c r="F30" s="1"/>
      <c r="G30" s="281">
        <v>2</v>
      </c>
      <c r="H30" s="15" t="s">
        <v>202</v>
      </c>
      <c r="I30" s="15" t="s">
        <v>203</v>
      </c>
      <c r="J30" s="15" t="s">
        <v>204</v>
      </c>
      <c r="K30" s="16" t="s">
        <v>205</v>
      </c>
      <c r="M30" s="44"/>
    </row>
    <row r="31" spans="1:13" ht="116.1" outlineLevel="1">
      <c r="A31" s="43"/>
      <c r="B31" s="48"/>
      <c r="C31" s="46"/>
      <c r="D31" s="36" t="s">
        <v>47</v>
      </c>
      <c r="E31" s="13">
        <f t="shared" si="5"/>
        <v>0</v>
      </c>
      <c r="F31" s="1"/>
      <c r="G31" s="281">
        <v>1</v>
      </c>
      <c r="H31" s="15" t="s">
        <v>206</v>
      </c>
      <c r="I31" s="15" t="s">
        <v>207</v>
      </c>
      <c r="J31" s="15" t="s">
        <v>208</v>
      </c>
      <c r="K31" s="16" t="s">
        <v>209</v>
      </c>
      <c r="M31" s="44"/>
    </row>
    <row r="32" spans="1:13" ht="116.1" outlineLevel="1">
      <c r="A32" s="43"/>
      <c r="B32" s="48"/>
      <c r="C32" s="46"/>
      <c r="D32" s="40" t="s">
        <v>48</v>
      </c>
      <c r="E32" s="13">
        <f t="shared" si="5"/>
        <v>0</v>
      </c>
      <c r="F32" s="1"/>
      <c r="G32" s="281">
        <v>1</v>
      </c>
      <c r="H32" s="15" t="s">
        <v>210</v>
      </c>
      <c r="I32" s="15" t="s">
        <v>211</v>
      </c>
      <c r="J32" s="15" t="s">
        <v>212</v>
      </c>
      <c r="K32" s="16" t="s">
        <v>213</v>
      </c>
      <c r="M32" s="44"/>
    </row>
    <row r="33" spans="1:13">
      <c r="A33" s="43"/>
      <c r="B33" s="48"/>
      <c r="C33" s="51" t="s">
        <v>49</v>
      </c>
      <c r="D33" s="34"/>
      <c r="E33" s="11">
        <f>IFERROR(AVERAGE(E34:E36),"")</f>
        <v>11.1</v>
      </c>
      <c r="F33" s="10"/>
      <c r="G33" s="1"/>
      <c r="H33" s="10"/>
      <c r="I33" s="10"/>
      <c r="J33" s="10"/>
      <c r="K33" s="12"/>
      <c r="M33" s="44"/>
    </row>
    <row r="34" spans="1:13" ht="116.1" outlineLevel="1">
      <c r="A34" s="43"/>
      <c r="B34" s="48"/>
      <c r="C34" s="46"/>
      <c r="D34" s="40" t="s">
        <v>50</v>
      </c>
      <c r="E34" s="13">
        <f t="shared" ref="E34:E36" si="6">IF(G34="","",(G34-1)*33.3)</f>
        <v>33.299999999999997</v>
      </c>
      <c r="F34" s="1"/>
      <c r="G34" s="281">
        <v>2</v>
      </c>
      <c r="H34" s="15" t="s">
        <v>214</v>
      </c>
      <c r="I34" s="15" t="s">
        <v>215</v>
      </c>
      <c r="J34" s="15" t="s">
        <v>216</v>
      </c>
      <c r="K34" s="16" t="s">
        <v>217</v>
      </c>
      <c r="M34" s="44"/>
    </row>
    <row r="35" spans="1:13" ht="116.1" outlineLevel="1">
      <c r="A35" s="43"/>
      <c r="B35" s="48"/>
      <c r="C35" s="46"/>
      <c r="D35" s="36" t="s">
        <v>51</v>
      </c>
      <c r="E35" s="13">
        <f t="shared" si="6"/>
        <v>0</v>
      </c>
      <c r="F35" s="1"/>
      <c r="G35" s="281">
        <v>1</v>
      </c>
      <c r="H35" s="15" t="s">
        <v>218</v>
      </c>
      <c r="I35" s="15" t="s">
        <v>219</v>
      </c>
      <c r="J35" s="15" t="s">
        <v>220</v>
      </c>
      <c r="K35" s="16" t="s">
        <v>221</v>
      </c>
      <c r="M35" s="44"/>
    </row>
    <row r="36" spans="1:13" ht="101.85" customHeight="1" outlineLevel="1">
      <c r="A36" s="43"/>
      <c r="B36" s="48"/>
      <c r="C36" s="46"/>
      <c r="D36" s="40" t="s">
        <v>52</v>
      </c>
      <c r="E36" s="13">
        <f t="shared" si="6"/>
        <v>0</v>
      </c>
      <c r="F36" s="1"/>
      <c r="G36" s="279">
        <v>1</v>
      </c>
      <c r="H36" s="15" t="s">
        <v>222</v>
      </c>
      <c r="I36" s="15" t="s">
        <v>223</v>
      </c>
      <c r="J36" s="15" t="s">
        <v>224</v>
      </c>
      <c r="K36" s="16" t="s">
        <v>225</v>
      </c>
      <c r="M36" s="44"/>
    </row>
    <row r="37" spans="1:13">
      <c r="A37" s="43"/>
      <c r="B37" s="48"/>
      <c r="C37" s="51" t="s">
        <v>53</v>
      </c>
      <c r="D37" s="34"/>
      <c r="E37" s="11">
        <f>IFERROR(AVERAGE(E38:E40),"")</f>
        <v>11.1</v>
      </c>
      <c r="F37" s="10"/>
      <c r="G37" s="1"/>
      <c r="H37" s="10"/>
      <c r="I37" s="10"/>
      <c r="J37" s="10"/>
      <c r="K37" s="12"/>
      <c r="M37" s="44"/>
    </row>
    <row r="38" spans="1:13" ht="130.5" outlineLevel="1">
      <c r="A38" s="43"/>
      <c r="B38" s="48"/>
      <c r="C38" s="46"/>
      <c r="D38" s="40" t="s">
        <v>54</v>
      </c>
      <c r="E38" s="13">
        <f t="shared" ref="E38:E40" si="7">IF(G38="","",(G38-1)*33.3)</f>
        <v>33.299999999999997</v>
      </c>
      <c r="F38" s="1"/>
      <c r="G38" s="279">
        <v>2</v>
      </c>
      <c r="H38" s="15" t="s">
        <v>226</v>
      </c>
      <c r="I38" s="15" t="s">
        <v>227</v>
      </c>
      <c r="J38" s="15" t="s">
        <v>228</v>
      </c>
      <c r="K38" s="16" t="s">
        <v>229</v>
      </c>
      <c r="M38" s="44"/>
    </row>
    <row r="39" spans="1:13" ht="101.45" outlineLevel="1">
      <c r="A39" s="43"/>
      <c r="B39" s="48"/>
      <c r="C39" s="46"/>
      <c r="D39" s="36" t="s">
        <v>55</v>
      </c>
      <c r="E39" s="13">
        <f t="shared" si="7"/>
        <v>0</v>
      </c>
      <c r="F39" s="1"/>
      <c r="G39" s="279">
        <v>1</v>
      </c>
      <c r="H39" s="15" t="s">
        <v>230</v>
      </c>
      <c r="I39" s="15" t="s">
        <v>231</v>
      </c>
      <c r="J39" s="15" t="s">
        <v>232</v>
      </c>
      <c r="K39" s="16" t="s">
        <v>233</v>
      </c>
      <c r="M39" s="44"/>
    </row>
    <row r="40" spans="1:13" ht="116.1" outlineLevel="1">
      <c r="A40" s="43"/>
      <c r="B40" s="48"/>
      <c r="C40" s="46"/>
      <c r="D40" s="40" t="s">
        <v>56</v>
      </c>
      <c r="E40" s="13">
        <f t="shared" si="7"/>
        <v>0</v>
      </c>
      <c r="F40" s="1"/>
      <c r="G40" s="279">
        <v>1</v>
      </c>
      <c r="H40" s="15" t="s">
        <v>234</v>
      </c>
      <c r="I40" s="15" t="s">
        <v>235</v>
      </c>
      <c r="J40" s="15" t="s">
        <v>236</v>
      </c>
      <c r="K40" s="16" t="s">
        <v>237</v>
      </c>
      <c r="M40" s="44"/>
    </row>
    <row r="41" spans="1:13">
      <c r="A41" s="43"/>
      <c r="B41" s="48"/>
      <c r="C41" s="51" t="s">
        <v>57</v>
      </c>
      <c r="D41" s="34"/>
      <c r="E41" s="11">
        <f>IFERROR(AVERAGE(E42:E45),"")</f>
        <v>24.974999999999998</v>
      </c>
      <c r="F41" s="10"/>
      <c r="G41" s="1"/>
      <c r="H41" s="10"/>
      <c r="I41" s="10"/>
      <c r="J41" s="10"/>
      <c r="K41" s="12"/>
      <c r="M41" s="44"/>
    </row>
    <row r="42" spans="1:13" ht="57.95" outlineLevel="1">
      <c r="A42" s="43"/>
      <c r="B42" s="48"/>
      <c r="C42" s="46"/>
      <c r="D42" s="40" t="s">
        <v>58</v>
      </c>
      <c r="E42" s="13">
        <f t="shared" ref="E42:E45" si="8">IF(G42="","",(G42-1)*33.3)</f>
        <v>0</v>
      </c>
      <c r="F42" s="1"/>
      <c r="G42" s="279">
        <v>1</v>
      </c>
      <c r="H42" s="15" t="s">
        <v>238</v>
      </c>
      <c r="I42" s="15" t="s">
        <v>239</v>
      </c>
      <c r="J42" s="15" t="s">
        <v>240</v>
      </c>
      <c r="K42" s="16" t="s">
        <v>241</v>
      </c>
      <c r="M42" s="44"/>
    </row>
    <row r="43" spans="1:13" ht="87" outlineLevel="1">
      <c r="A43" s="43"/>
      <c r="B43" s="48"/>
      <c r="C43" s="46"/>
      <c r="D43" s="36" t="s">
        <v>59</v>
      </c>
      <c r="E43" s="13">
        <f t="shared" si="8"/>
        <v>33.299999999999997</v>
      </c>
      <c r="F43" s="1"/>
      <c r="G43" s="279">
        <v>2</v>
      </c>
      <c r="H43" s="15" t="s">
        <v>242</v>
      </c>
      <c r="I43" s="15" t="s">
        <v>243</v>
      </c>
      <c r="J43" s="15" t="s">
        <v>244</v>
      </c>
      <c r="K43" s="16" t="s">
        <v>245</v>
      </c>
      <c r="M43" s="44"/>
    </row>
    <row r="44" spans="1:13" ht="72.599999999999994" outlineLevel="1">
      <c r="A44" s="43"/>
      <c r="B44" s="48"/>
      <c r="C44" s="46"/>
      <c r="D44" s="36" t="s">
        <v>60</v>
      </c>
      <c r="E44" s="13">
        <f t="shared" si="8"/>
        <v>33.299999999999997</v>
      </c>
      <c r="F44" s="24"/>
      <c r="G44" s="281">
        <v>2</v>
      </c>
      <c r="H44" s="15" t="s">
        <v>246</v>
      </c>
      <c r="I44" s="15" t="s">
        <v>247</v>
      </c>
      <c r="J44" s="15" t="s">
        <v>248</v>
      </c>
      <c r="K44" s="16" t="s">
        <v>249</v>
      </c>
      <c r="M44" s="44"/>
    </row>
    <row r="45" spans="1:13" ht="87" outlineLevel="1">
      <c r="A45" s="43"/>
      <c r="B45" s="48"/>
      <c r="C45" s="46"/>
      <c r="D45" s="40" t="s">
        <v>61</v>
      </c>
      <c r="E45" s="13">
        <f t="shared" si="8"/>
        <v>33.299999999999997</v>
      </c>
      <c r="F45" s="1"/>
      <c r="G45" s="279">
        <v>2</v>
      </c>
      <c r="H45" s="15" t="s">
        <v>250</v>
      </c>
      <c r="I45" s="15" t="s">
        <v>251</v>
      </c>
      <c r="J45" s="15" t="s">
        <v>252</v>
      </c>
      <c r="K45" s="16" t="s">
        <v>253</v>
      </c>
      <c r="M45" s="44"/>
    </row>
    <row r="46" spans="1:13">
      <c r="A46" s="43"/>
      <c r="B46" s="48"/>
      <c r="C46" s="51" t="s">
        <v>62</v>
      </c>
      <c r="D46" s="34"/>
      <c r="E46" s="11">
        <f>IFERROR(AVERAGE(E47:E49),"")</f>
        <v>11.1</v>
      </c>
      <c r="F46" s="10"/>
      <c r="G46" s="1"/>
      <c r="H46" s="10"/>
      <c r="I46" s="10"/>
      <c r="J46" s="10"/>
      <c r="K46" s="12"/>
      <c r="M46" s="44"/>
    </row>
    <row r="47" spans="1:13" ht="159.6" outlineLevel="1">
      <c r="A47" s="43"/>
      <c r="B47" s="48"/>
      <c r="C47" s="46"/>
      <c r="D47" s="40" t="s">
        <v>63</v>
      </c>
      <c r="E47" s="13">
        <f t="shared" ref="E47:E49" si="9">IF(G47="","",(G47-1)*33.3)</f>
        <v>0</v>
      </c>
      <c r="F47" s="1"/>
      <c r="G47" s="279">
        <v>1</v>
      </c>
      <c r="H47" s="15" t="s">
        <v>254</v>
      </c>
      <c r="I47" s="15" t="s">
        <v>255</v>
      </c>
      <c r="J47" s="15" t="s">
        <v>256</v>
      </c>
      <c r="K47" s="16" t="s">
        <v>257</v>
      </c>
      <c r="M47" s="44"/>
    </row>
    <row r="48" spans="1:13" ht="116.1" outlineLevel="1">
      <c r="A48" s="43"/>
      <c r="B48" s="48"/>
      <c r="C48" s="46"/>
      <c r="D48" s="40" t="s">
        <v>64</v>
      </c>
      <c r="E48" s="13">
        <f t="shared" si="9"/>
        <v>0</v>
      </c>
      <c r="F48" s="1"/>
      <c r="G48" s="279">
        <v>1</v>
      </c>
      <c r="H48" s="15" t="s">
        <v>258</v>
      </c>
      <c r="I48" s="15" t="s">
        <v>259</v>
      </c>
      <c r="J48" s="15" t="s">
        <v>305</v>
      </c>
      <c r="K48" s="16" t="s">
        <v>261</v>
      </c>
      <c r="M48" s="44"/>
    </row>
    <row r="49" spans="1:13" ht="116.1" outlineLevel="1">
      <c r="A49" s="43"/>
      <c r="B49" s="62"/>
      <c r="C49" s="61"/>
      <c r="D49" s="41" t="s">
        <v>65</v>
      </c>
      <c r="E49" s="13">
        <f t="shared" si="9"/>
        <v>33.299999999999997</v>
      </c>
      <c r="F49" s="18"/>
      <c r="G49" s="280">
        <v>2</v>
      </c>
      <c r="H49" s="21" t="s">
        <v>262</v>
      </c>
      <c r="I49" s="21" t="s">
        <v>263</v>
      </c>
      <c r="J49" s="21" t="s">
        <v>264</v>
      </c>
      <c r="K49" s="22" t="s">
        <v>265</v>
      </c>
      <c r="M49" s="44"/>
    </row>
    <row r="50" spans="1:13">
      <c r="A50" s="43"/>
      <c r="B50" s="47" t="s">
        <v>66</v>
      </c>
      <c r="C50" s="55"/>
      <c r="D50" s="32"/>
      <c r="E50" s="8">
        <f>IFERROR(AVERAGE(E52:E54,E56:E58,E60:E62),"")</f>
        <v>11.1</v>
      </c>
      <c r="F50" s="7"/>
      <c r="G50" s="45"/>
      <c r="H50" s="7"/>
      <c r="I50" s="7"/>
      <c r="J50" s="7"/>
      <c r="K50" s="9"/>
      <c r="M50" s="44"/>
    </row>
    <row r="51" spans="1:13">
      <c r="A51" s="43"/>
      <c r="B51" s="48"/>
      <c r="C51" s="51" t="s">
        <v>67</v>
      </c>
      <c r="D51" s="34"/>
      <c r="E51" s="11">
        <f>IFERROR(AVERAGE(E52:E54),"")</f>
        <v>22.2</v>
      </c>
      <c r="F51" s="10"/>
      <c r="G51" s="1"/>
      <c r="H51" s="10"/>
      <c r="I51" s="10"/>
      <c r="J51" s="10"/>
      <c r="K51" s="12"/>
      <c r="M51" s="44"/>
    </row>
    <row r="52" spans="1:13" ht="130.5" outlineLevel="1">
      <c r="A52" s="43"/>
      <c r="B52" s="48"/>
      <c r="C52" s="46"/>
      <c r="D52" s="40" t="s">
        <v>68</v>
      </c>
      <c r="E52" s="13">
        <f t="shared" ref="E52:E54" si="10">IF(G52="","",(G52-1)*33.3)</f>
        <v>33.299999999999997</v>
      </c>
      <c r="F52" s="1"/>
      <c r="G52" s="279">
        <v>2</v>
      </c>
      <c r="H52" s="15" t="s">
        <v>266</v>
      </c>
      <c r="I52" s="15" t="s">
        <v>267</v>
      </c>
      <c r="J52" s="15" t="s">
        <v>268</v>
      </c>
      <c r="K52" s="16" t="s">
        <v>269</v>
      </c>
      <c r="M52" s="44"/>
    </row>
    <row r="53" spans="1:13" ht="101.45" outlineLevel="1">
      <c r="A53" s="43"/>
      <c r="B53" s="48"/>
      <c r="C53" s="46"/>
      <c r="D53" s="36" t="s">
        <v>69</v>
      </c>
      <c r="E53" s="13">
        <f t="shared" si="10"/>
        <v>0</v>
      </c>
      <c r="F53" s="1"/>
      <c r="G53" s="279">
        <v>1</v>
      </c>
      <c r="H53" s="15" t="s">
        <v>270</v>
      </c>
      <c r="I53" s="15" t="s">
        <v>271</v>
      </c>
      <c r="J53" s="15" t="s">
        <v>272</v>
      </c>
      <c r="K53" s="16" t="s">
        <v>273</v>
      </c>
      <c r="M53" s="44"/>
    </row>
    <row r="54" spans="1:13" ht="101.45" outlineLevel="1">
      <c r="A54" s="43"/>
      <c r="B54" s="48"/>
      <c r="C54" s="46"/>
      <c r="D54" s="40" t="s">
        <v>70</v>
      </c>
      <c r="E54" s="13">
        <f t="shared" si="10"/>
        <v>33.299999999999997</v>
      </c>
      <c r="F54" s="1"/>
      <c r="G54" s="279">
        <v>2</v>
      </c>
      <c r="H54" s="15" t="s">
        <v>274</v>
      </c>
      <c r="I54" s="15" t="s">
        <v>275</v>
      </c>
      <c r="J54" s="15" t="s">
        <v>276</v>
      </c>
      <c r="K54" s="16" t="s">
        <v>277</v>
      </c>
      <c r="M54" s="44"/>
    </row>
    <row r="55" spans="1:13">
      <c r="A55" s="43"/>
      <c r="B55" s="48"/>
      <c r="C55" s="51" t="s">
        <v>71</v>
      </c>
      <c r="D55" s="34"/>
      <c r="E55" s="11">
        <f>IFERROR(AVERAGE(E56:E58),"")</f>
        <v>11.1</v>
      </c>
      <c r="F55" s="10"/>
      <c r="G55" s="1"/>
      <c r="H55" s="10"/>
      <c r="I55" s="10"/>
      <c r="J55" s="10"/>
      <c r="K55" s="12"/>
      <c r="M55" s="44"/>
    </row>
    <row r="56" spans="1:13" ht="101.45" outlineLevel="1">
      <c r="A56" s="43"/>
      <c r="B56" s="48"/>
      <c r="C56" s="46"/>
      <c r="D56" s="40" t="s">
        <v>72</v>
      </c>
      <c r="E56" s="13">
        <f t="shared" ref="E56:E58" si="11">IF(G56="","",(G56-1)*33.3)</f>
        <v>0</v>
      </c>
      <c r="F56" s="1"/>
      <c r="G56" s="279">
        <v>1</v>
      </c>
      <c r="H56" s="15" t="s">
        <v>278</v>
      </c>
      <c r="I56" s="15" t="s">
        <v>279</v>
      </c>
      <c r="J56" s="15" t="s">
        <v>280</v>
      </c>
      <c r="K56" s="16" t="s">
        <v>281</v>
      </c>
      <c r="M56" s="44"/>
    </row>
    <row r="57" spans="1:13" ht="116.1" outlineLevel="1">
      <c r="A57" s="43"/>
      <c r="B57" s="48"/>
      <c r="C57" s="46"/>
      <c r="D57" s="36" t="s">
        <v>73</v>
      </c>
      <c r="E57" s="13">
        <f t="shared" si="11"/>
        <v>33.299999999999997</v>
      </c>
      <c r="F57" s="1"/>
      <c r="G57" s="279">
        <v>2</v>
      </c>
      <c r="H57" s="15" t="s">
        <v>282</v>
      </c>
      <c r="I57" s="15" t="s">
        <v>283</v>
      </c>
      <c r="J57" s="15" t="s">
        <v>284</v>
      </c>
      <c r="K57" s="16" t="s">
        <v>285</v>
      </c>
      <c r="M57" s="44"/>
    </row>
    <row r="58" spans="1:13" ht="101.45" outlineLevel="1">
      <c r="A58" s="43"/>
      <c r="B58" s="48"/>
      <c r="C58" s="46"/>
      <c r="D58" s="40" t="s">
        <v>74</v>
      </c>
      <c r="E58" s="13">
        <f t="shared" si="11"/>
        <v>0</v>
      </c>
      <c r="F58" s="1"/>
      <c r="G58" s="279">
        <v>1</v>
      </c>
      <c r="H58" s="15" t="s">
        <v>286</v>
      </c>
      <c r="I58" s="15" t="s">
        <v>287</v>
      </c>
      <c r="J58" s="15" t="s">
        <v>288</v>
      </c>
      <c r="K58" s="16" t="s">
        <v>289</v>
      </c>
      <c r="M58" s="44"/>
    </row>
    <row r="59" spans="1:13">
      <c r="A59" s="43"/>
      <c r="B59" s="48"/>
      <c r="C59" s="51" t="s">
        <v>75</v>
      </c>
      <c r="D59" s="34"/>
      <c r="E59" s="11">
        <f>IFERROR(AVERAGE(E60:E62),"")</f>
        <v>0</v>
      </c>
      <c r="F59" s="10"/>
      <c r="G59" s="1"/>
      <c r="H59" s="10"/>
      <c r="I59" s="10"/>
      <c r="J59" s="10"/>
      <c r="K59" s="12"/>
      <c r="M59" s="44"/>
    </row>
    <row r="60" spans="1:13" ht="116.1" outlineLevel="1">
      <c r="A60" s="43"/>
      <c r="B60" s="48"/>
      <c r="C60" s="46"/>
      <c r="D60" s="40" t="s">
        <v>76</v>
      </c>
      <c r="E60" s="13">
        <f t="shared" ref="E60:E62" si="12">IF(G60="","",(G60-1)*33.3)</f>
        <v>0</v>
      </c>
      <c r="F60" s="1"/>
      <c r="G60" s="279">
        <v>1</v>
      </c>
      <c r="H60" s="15" t="s">
        <v>290</v>
      </c>
      <c r="I60" s="15" t="s">
        <v>291</v>
      </c>
      <c r="J60" s="15" t="s">
        <v>292</v>
      </c>
      <c r="K60" s="16" t="s">
        <v>293</v>
      </c>
      <c r="M60" s="44"/>
    </row>
    <row r="61" spans="1:13" ht="130.5" outlineLevel="1">
      <c r="A61" s="43"/>
      <c r="B61" s="48"/>
      <c r="C61" s="46"/>
      <c r="D61" s="36" t="s">
        <v>77</v>
      </c>
      <c r="E61" s="13">
        <f t="shared" si="12"/>
        <v>0</v>
      </c>
      <c r="F61" s="1"/>
      <c r="G61" s="279">
        <v>1</v>
      </c>
      <c r="H61" s="15" t="s">
        <v>294</v>
      </c>
      <c r="I61" s="15" t="s">
        <v>295</v>
      </c>
      <c r="J61" s="15" t="s">
        <v>296</v>
      </c>
      <c r="K61" s="16" t="s">
        <v>297</v>
      </c>
      <c r="M61" s="44"/>
    </row>
    <row r="62" spans="1:13" ht="130.5" outlineLevel="1">
      <c r="A62" s="43"/>
      <c r="B62" s="62"/>
      <c r="C62" s="61"/>
      <c r="D62" s="39" t="s">
        <v>78</v>
      </c>
      <c r="E62" s="13">
        <f t="shared" si="12"/>
        <v>0</v>
      </c>
      <c r="F62" s="18"/>
      <c r="G62" s="280">
        <v>1</v>
      </c>
      <c r="H62" s="21" t="s">
        <v>298</v>
      </c>
      <c r="I62" s="21" t="s">
        <v>299</v>
      </c>
      <c r="J62" s="21" t="s">
        <v>300</v>
      </c>
      <c r="K62" s="22" t="s">
        <v>301</v>
      </c>
      <c r="M62" s="44"/>
    </row>
    <row r="63" spans="1:13">
      <c r="A63" s="44"/>
      <c r="B63" s="44"/>
      <c r="C63" s="44"/>
      <c r="D63" s="44"/>
      <c r="E63" s="44"/>
      <c r="F63" s="44"/>
      <c r="G63" s="44"/>
      <c r="H63" s="79"/>
      <c r="I63" s="44"/>
      <c r="J63" s="44"/>
      <c r="K63" s="44"/>
      <c r="L63" s="44"/>
      <c r="M63" s="44"/>
    </row>
    <row r="64" spans="1:13">
      <c r="A64" s="44"/>
      <c r="B64" s="44"/>
      <c r="C64" s="44"/>
      <c r="D64" s="44"/>
      <c r="E64" s="44"/>
      <c r="F64" s="44"/>
      <c r="G64" s="44"/>
      <c r="H64" s="79"/>
      <c r="I64" s="44"/>
      <c r="J64" s="44"/>
      <c r="K64" s="44"/>
      <c r="L64" s="44"/>
      <c r="M64" s="44"/>
    </row>
    <row r="65" spans="1:1">
      <c r="A65" s="44"/>
    </row>
  </sheetData>
  <conditionalFormatting sqref="H7:H10 H17:H19 H21:H23 H26:H28 H30:H32 H34:H36 H38:H40 H42:H45 H47:H49 H52:H54 H56:H58 H60:H62">
    <cfRule type="expression" dxfId="47" priority="4">
      <formula>G7=1</formula>
    </cfRule>
  </conditionalFormatting>
  <conditionalFormatting sqref="H13:H15">
    <cfRule type="expression" dxfId="46" priority="8">
      <formula>G13=1</formula>
    </cfRule>
  </conditionalFormatting>
  <conditionalFormatting sqref="I7:I10 I17:I19 I21:I23 I26:I28 I30:I32 I34:I36 I38:I40 I42:I45 I47:I49 I52:I54 I56:I58 I60:I62">
    <cfRule type="expression" dxfId="45" priority="3">
      <formula>G7=2</formula>
    </cfRule>
  </conditionalFormatting>
  <conditionalFormatting sqref="I13:I15">
    <cfRule type="expression" dxfId="44" priority="7">
      <formula>G13=2</formula>
    </cfRule>
  </conditionalFormatting>
  <conditionalFormatting sqref="J7:J10 J17:J19 J21:J23 J26:J28 J30:J32 J34:J36 J38:J40 J42:J45 J47:J49 J52:J54 J56:J58 J60:J62">
    <cfRule type="expression" dxfId="43" priority="2">
      <formula>G7=3</formula>
    </cfRule>
  </conditionalFormatting>
  <conditionalFormatting sqref="J13:J15">
    <cfRule type="expression" dxfId="42" priority="6">
      <formula>G13=3</formula>
    </cfRule>
  </conditionalFormatting>
  <conditionalFormatting sqref="K7:K10 K17:K19 K21:K23 K26:K28 K30:K32 K34:K36 K38:K40 K42:K45 K47:K49 K52:K54 K56:K58 K60:K62">
    <cfRule type="expression" dxfId="41" priority="1">
      <formula>G7=4</formula>
    </cfRule>
  </conditionalFormatting>
  <conditionalFormatting sqref="K13:K15">
    <cfRule type="expression" dxfId="40" priority="5">
      <formula>G13=4</formula>
    </cfRule>
  </conditionalFormatting>
  <dataValidations count="1">
    <dataValidation type="list" allowBlank="1" showInputMessage="1" showErrorMessage="1" sqref="G17:G19 G13:G15 G47:G49 G42:G45 G38:G40 G34:G36 G30:G32 G26:G28 G21:G23 G56:G58 G52:G54 G60:G62 G7:G10" xr:uid="{C7704D2D-C762-4D26-A6A1-EF2460E1013E}">
      <formula1>"1,2,3,4"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2F639-C189-48E8-98A4-34EFCB19AE3E}">
  <sheetPr>
    <tabColor rgb="FF99FF99"/>
  </sheetPr>
  <dimension ref="A1:O65"/>
  <sheetViews>
    <sheetView zoomScale="80" zoomScaleNormal="80" workbookViewId="0">
      <pane xSplit="7" ySplit="4" topLeftCell="H5" activePane="bottomRight" state="frozen"/>
      <selection pane="bottomRight" activeCell="F7" sqref="F7"/>
      <selection pane="bottomLeft" activeCell="A5" sqref="A5"/>
      <selection pane="topRight" activeCell="H1" sqref="H1"/>
    </sheetView>
  </sheetViews>
  <sheetFormatPr defaultColWidth="0" defaultRowHeight="14.45" zeroHeight="1" outlineLevelRow="1"/>
  <cols>
    <col min="1" max="3" width="3.42578125" customWidth="1"/>
    <col min="4" max="4" width="20.5703125" customWidth="1"/>
    <col min="5" max="6" width="5.42578125" customWidth="1"/>
    <col min="7" max="7" width="5.42578125" bestFit="1" customWidth="1"/>
    <col min="8" max="8" width="26.140625" style="75" customWidth="1"/>
    <col min="9" max="9" width="73.42578125" style="75" customWidth="1"/>
    <col min="10" max="10" width="36.42578125" style="75" customWidth="1"/>
    <col min="11" max="14" width="30.5703125" customWidth="1"/>
    <col min="15" max="15" width="43" customWidth="1"/>
    <col min="16" max="16384" width="9.42578125" hidden="1"/>
  </cols>
  <sheetData>
    <row r="1" spans="1:15" ht="15" thickBot="1">
      <c r="A1" s="43"/>
      <c r="D1" s="26"/>
      <c r="O1" s="44"/>
    </row>
    <row r="2" spans="1:15" s="72" customFormat="1" ht="21.6" customHeight="1" thickBot="1">
      <c r="A2" s="64"/>
      <c r="B2" s="65" t="s">
        <v>307</v>
      </c>
      <c r="C2" s="66"/>
      <c r="D2" s="67"/>
      <c r="E2" s="68"/>
      <c r="F2" s="68"/>
      <c r="G2" s="69"/>
      <c r="H2" s="74"/>
      <c r="I2" s="74"/>
      <c r="J2" s="74"/>
      <c r="K2" s="68"/>
      <c r="L2" s="68"/>
      <c r="M2" s="68"/>
      <c r="N2" s="70">
        <v>45572</v>
      </c>
      <c r="O2" s="71"/>
    </row>
    <row r="3" spans="1:15">
      <c r="A3" s="43"/>
      <c r="B3" s="46"/>
      <c r="C3" s="46"/>
      <c r="D3" s="28"/>
      <c r="E3" s="1"/>
      <c r="F3" s="1"/>
      <c r="G3" s="2"/>
      <c r="H3" s="73"/>
      <c r="I3" s="73"/>
      <c r="J3" s="73"/>
      <c r="K3" s="1"/>
      <c r="L3" s="1"/>
      <c r="M3" s="1"/>
      <c r="N3" s="1"/>
      <c r="O3" s="44"/>
    </row>
    <row r="4" spans="1:15">
      <c r="A4" s="43"/>
      <c r="B4" s="60" t="s">
        <v>16</v>
      </c>
      <c r="C4" s="60" t="s">
        <v>17</v>
      </c>
      <c r="D4" s="30" t="s">
        <v>18</v>
      </c>
      <c r="E4" s="252"/>
      <c r="F4" s="1"/>
      <c r="G4" s="63" t="s">
        <v>133</v>
      </c>
      <c r="H4" s="3" t="s">
        <v>134</v>
      </c>
      <c r="I4" s="4" t="s">
        <v>135</v>
      </c>
      <c r="J4" s="5" t="s">
        <v>136</v>
      </c>
      <c r="K4" s="6" t="s">
        <v>137</v>
      </c>
      <c r="O4" s="44"/>
    </row>
    <row r="5" spans="1:15">
      <c r="A5" s="43"/>
      <c r="B5" s="47" t="s">
        <v>19</v>
      </c>
      <c r="C5" s="55"/>
      <c r="D5" s="32"/>
      <c r="E5" s="8">
        <f>AVERAGE(E7:E10,E13:E15,E17:E19,E21:E23,E26:E28,E30:E32,E34:E36,E38:E40,E42:E45,E47:E49,E52:E54,E56:E58,E60:E62)</f>
        <v>39.797560975609727</v>
      </c>
      <c r="F5" s="7"/>
      <c r="G5" s="7"/>
      <c r="H5" s="7"/>
      <c r="I5" s="7"/>
      <c r="J5" s="7"/>
      <c r="K5" s="9"/>
      <c r="O5" s="44"/>
    </row>
    <row r="6" spans="1:15">
      <c r="A6" s="43"/>
      <c r="B6" s="48"/>
      <c r="C6" s="51" t="s">
        <v>20</v>
      </c>
      <c r="D6" s="34"/>
      <c r="E6" s="11">
        <f>IFERROR(AVERAGE(E7:E10),"")</f>
        <v>33.299999999999997</v>
      </c>
      <c r="F6" s="10"/>
      <c r="G6" s="10"/>
      <c r="H6" s="10"/>
      <c r="I6" s="10"/>
      <c r="J6" s="10"/>
      <c r="K6" s="12"/>
      <c r="O6" s="44"/>
    </row>
    <row r="7" spans="1:15" ht="103.5" outlineLevel="1">
      <c r="A7" s="43"/>
      <c r="B7" s="48"/>
      <c r="C7" s="46"/>
      <c r="D7" s="33" t="s">
        <v>21</v>
      </c>
      <c r="E7" s="13">
        <f>IF(G7="","",(G7-1)*33.3)</f>
        <v>33.299999999999997</v>
      </c>
      <c r="F7" s="1"/>
      <c r="G7" s="279">
        <v>2</v>
      </c>
      <c r="H7" s="15" t="s">
        <v>138</v>
      </c>
      <c r="I7" s="15" t="s">
        <v>139</v>
      </c>
      <c r="J7" s="15" t="s">
        <v>140</v>
      </c>
      <c r="K7" s="16" t="s">
        <v>141</v>
      </c>
      <c r="O7" s="44"/>
    </row>
    <row r="8" spans="1:15" ht="144.94999999999999" outlineLevel="1">
      <c r="A8" s="43"/>
      <c r="B8" s="48"/>
      <c r="C8" s="46"/>
      <c r="D8" s="35" t="s">
        <v>22</v>
      </c>
      <c r="E8" s="13">
        <f t="shared" ref="E8:E10" si="0">IF(G8="","",(G8-1)*33.3)</f>
        <v>33.299999999999997</v>
      </c>
      <c r="F8" s="1"/>
      <c r="G8" s="279">
        <v>2</v>
      </c>
      <c r="H8" s="15" t="s">
        <v>142</v>
      </c>
      <c r="I8" s="15" t="s">
        <v>143</v>
      </c>
      <c r="J8" s="15" t="s">
        <v>144</v>
      </c>
      <c r="K8" s="16" t="s">
        <v>145</v>
      </c>
      <c r="O8" s="44"/>
    </row>
    <row r="9" spans="1:15" ht="87" outlineLevel="1">
      <c r="A9" s="43"/>
      <c r="B9" s="48"/>
      <c r="C9" s="46"/>
      <c r="D9" s="36" t="s">
        <v>23</v>
      </c>
      <c r="E9" s="13">
        <f t="shared" si="0"/>
        <v>33.299999999999997</v>
      </c>
      <c r="F9" s="1"/>
      <c r="G9" s="279">
        <v>2</v>
      </c>
      <c r="H9" s="15" t="s">
        <v>146</v>
      </c>
      <c r="I9" s="15" t="s">
        <v>147</v>
      </c>
      <c r="J9" s="15" t="s">
        <v>148</v>
      </c>
      <c r="K9" s="16" t="s">
        <v>149</v>
      </c>
      <c r="O9" s="44"/>
    </row>
    <row r="10" spans="1:15" ht="72.599999999999994" outlineLevel="1">
      <c r="A10" s="43"/>
      <c r="B10" s="62"/>
      <c r="C10" s="61"/>
      <c r="D10" s="39" t="s">
        <v>24</v>
      </c>
      <c r="E10" s="13">
        <f t="shared" si="0"/>
        <v>33.299999999999997</v>
      </c>
      <c r="F10" s="18"/>
      <c r="G10" s="280">
        <v>2</v>
      </c>
      <c r="H10" s="21" t="s">
        <v>150</v>
      </c>
      <c r="I10" s="21" t="s">
        <v>151</v>
      </c>
      <c r="J10" s="21" t="s">
        <v>152</v>
      </c>
      <c r="K10" s="22" t="s">
        <v>153</v>
      </c>
      <c r="O10" s="44"/>
    </row>
    <row r="11" spans="1:15">
      <c r="A11" s="43"/>
      <c r="B11" s="47" t="s">
        <v>26</v>
      </c>
      <c r="C11" s="55"/>
      <c r="D11" s="32"/>
      <c r="E11" s="8">
        <f>IFERROR(AVERAGE(E12,E16,E20),"")</f>
        <v>59.199999999999996</v>
      </c>
      <c r="F11" s="7"/>
      <c r="G11" s="45"/>
      <c r="H11" s="7"/>
      <c r="I11" s="7"/>
      <c r="J11" s="7"/>
      <c r="K11" s="9"/>
      <c r="O11" s="44"/>
    </row>
    <row r="12" spans="1:15">
      <c r="A12" s="43"/>
      <c r="B12" s="48"/>
      <c r="C12" s="51" t="s">
        <v>28</v>
      </c>
      <c r="D12" s="34"/>
      <c r="E12" s="11">
        <f>IFERROR(AVERAGE(E13:E15),"")</f>
        <v>66.599999999999994</v>
      </c>
      <c r="F12" s="10"/>
      <c r="G12" s="1"/>
      <c r="H12" s="10"/>
      <c r="I12" s="10"/>
      <c r="J12" s="10"/>
      <c r="K12" s="12"/>
      <c r="O12" s="44"/>
    </row>
    <row r="13" spans="1:15" ht="116.1" outlineLevel="1">
      <c r="A13" s="43"/>
      <c r="B13" s="48"/>
      <c r="C13" s="46"/>
      <c r="D13" s="40" t="s">
        <v>29</v>
      </c>
      <c r="E13" s="13">
        <f t="shared" ref="E13:E15" si="1">IF(G13="","",(G13-1)*33.3)</f>
        <v>66.599999999999994</v>
      </c>
      <c r="F13" s="1"/>
      <c r="G13" s="279">
        <v>3</v>
      </c>
      <c r="H13" s="15" t="s">
        <v>154</v>
      </c>
      <c r="I13" s="15" t="s">
        <v>155</v>
      </c>
      <c r="J13" s="15" t="s">
        <v>156</v>
      </c>
      <c r="K13" s="16" t="s">
        <v>157</v>
      </c>
      <c r="O13" s="44"/>
    </row>
    <row r="14" spans="1:15" ht="101.45" outlineLevel="1">
      <c r="A14" s="43"/>
      <c r="B14" s="48"/>
      <c r="C14" s="46"/>
      <c r="D14" s="36" t="s">
        <v>31</v>
      </c>
      <c r="E14" s="13">
        <f t="shared" si="1"/>
        <v>66.599999999999994</v>
      </c>
      <c r="F14" s="1"/>
      <c r="G14" s="279">
        <v>3</v>
      </c>
      <c r="H14" s="15" t="s">
        <v>158</v>
      </c>
      <c r="I14" s="15" t="s">
        <v>159</v>
      </c>
      <c r="J14" s="15" t="s">
        <v>160</v>
      </c>
      <c r="K14" s="16" t="s">
        <v>161</v>
      </c>
      <c r="O14" s="44"/>
    </row>
    <row r="15" spans="1:15" ht="144.94999999999999" outlineLevel="1">
      <c r="A15" s="43"/>
      <c r="B15" s="48"/>
      <c r="C15" s="46"/>
      <c r="D15" s="40" t="s">
        <v>32</v>
      </c>
      <c r="E15" s="13">
        <f t="shared" si="1"/>
        <v>66.599999999999994</v>
      </c>
      <c r="F15" s="1"/>
      <c r="G15" s="279">
        <v>3</v>
      </c>
      <c r="H15" s="15" t="s">
        <v>162</v>
      </c>
      <c r="I15" s="15" t="s">
        <v>163</v>
      </c>
      <c r="J15" s="15" t="s">
        <v>164</v>
      </c>
      <c r="K15" s="16" t="s">
        <v>165</v>
      </c>
      <c r="O15" s="44"/>
    </row>
    <row r="16" spans="1:15">
      <c r="A16" s="43"/>
      <c r="B16" s="48"/>
      <c r="C16" s="51" t="s">
        <v>33</v>
      </c>
      <c r="D16" s="34"/>
      <c r="E16" s="11">
        <f>IFERROR(AVERAGE(E17:E19),"")</f>
        <v>55.5</v>
      </c>
      <c r="F16" s="10"/>
      <c r="G16" s="1"/>
      <c r="H16" s="10"/>
      <c r="I16" s="10"/>
      <c r="J16" s="10"/>
      <c r="K16" s="12"/>
      <c r="O16" s="44"/>
    </row>
    <row r="17" spans="1:15" ht="130.5" outlineLevel="1">
      <c r="A17" s="43"/>
      <c r="B17" s="48"/>
      <c r="C17" s="46"/>
      <c r="D17" s="40" t="s">
        <v>34</v>
      </c>
      <c r="E17" s="13">
        <f t="shared" ref="E17:E19" si="2">IF(G17="","",(G17-1)*33.3)</f>
        <v>66.599999999999994</v>
      </c>
      <c r="F17" s="1"/>
      <c r="G17" s="279">
        <v>3</v>
      </c>
      <c r="H17" s="15" t="s">
        <v>166</v>
      </c>
      <c r="I17" s="15" t="s">
        <v>167</v>
      </c>
      <c r="J17" s="15" t="s">
        <v>168</v>
      </c>
      <c r="K17" s="16" t="s">
        <v>169</v>
      </c>
      <c r="O17" s="44"/>
    </row>
    <row r="18" spans="1:15" ht="130.5" outlineLevel="1">
      <c r="A18" s="43"/>
      <c r="B18" s="48"/>
      <c r="C18" s="46"/>
      <c r="D18" s="36" t="s">
        <v>35</v>
      </c>
      <c r="E18" s="13">
        <f t="shared" si="2"/>
        <v>66.599999999999994</v>
      </c>
      <c r="F18" s="1"/>
      <c r="G18" s="279">
        <v>3</v>
      </c>
      <c r="H18" s="15" t="s">
        <v>170</v>
      </c>
      <c r="I18" s="15" t="s">
        <v>171</v>
      </c>
      <c r="J18" s="15" t="s">
        <v>172</v>
      </c>
      <c r="K18" s="16" t="s">
        <v>173</v>
      </c>
      <c r="O18" s="44"/>
    </row>
    <row r="19" spans="1:15" ht="101.45" outlineLevel="1">
      <c r="A19" s="43"/>
      <c r="B19" s="48"/>
      <c r="C19" s="46"/>
      <c r="D19" s="40" t="s">
        <v>36</v>
      </c>
      <c r="E19" s="13">
        <f t="shared" si="2"/>
        <v>33.299999999999997</v>
      </c>
      <c r="F19" s="1"/>
      <c r="G19" s="279">
        <v>2</v>
      </c>
      <c r="H19" s="15" t="s">
        <v>174</v>
      </c>
      <c r="I19" s="15" t="s">
        <v>175</v>
      </c>
      <c r="J19" s="15" t="s">
        <v>176</v>
      </c>
      <c r="K19" s="16" t="s">
        <v>177</v>
      </c>
      <c r="O19" s="44"/>
    </row>
    <row r="20" spans="1:15">
      <c r="A20" s="43"/>
      <c r="B20" s="48"/>
      <c r="C20" s="51" t="s">
        <v>37</v>
      </c>
      <c r="D20" s="34"/>
      <c r="E20" s="11">
        <f>IFERROR(AVERAGE(E21:E23),"")</f>
        <v>55.5</v>
      </c>
      <c r="F20" s="10"/>
      <c r="G20" s="1"/>
      <c r="H20" s="10"/>
      <c r="I20" s="10"/>
      <c r="J20" s="10"/>
      <c r="K20" s="12"/>
      <c r="O20" s="44"/>
    </row>
    <row r="21" spans="1:15" ht="159.6" outlineLevel="1">
      <c r="A21" s="43"/>
      <c r="B21" s="48"/>
      <c r="C21" s="46"/>
      <c r="D21" s="40" t="s">
        <v>38</v>
      </c>
      <c r="E21" s="13">
        <f t="shared" ref="E21:E23" si="3">IF(G21="","",(G21-1)*33.3)</f>
        <v>66.599999999999994</v>
      </c>
      <c r="F21" s="1"/>
      <c r="G21" s="279">
        <v>3</v>
      </c>
      <c r="H21" s="15" t="s">
        <v>178</v>
      </c>
      <c r="I21" s="15" t="s">
        <v>179</v>
      </c>
      <c r="J21" s="15" t="s">
        <v>180</v>
      </c>
      <c r="K21" s="16" t="s">
        <v>181</v>
      </c>
      <c r="O21" s="44"/>
    </row>
    <row r="22" spans="1:15" ht="130.5" outlineLevel="1">
      <c r="A22" s="43"/>
      <c r="B22" s="48"/>
      <c r="C22" s="46"/>
      <c r="D22" s="36" t="s">
        <v>39</v>
      </c>
      <c r="E22" s="13">
        <f t="shared" si="3"/>
        <v>66.599999999999994</v>
      </c>
      <c r="F22" s="1"/>
      <c r="G22" s="279">
        <v>3</v>
      </c>
      <c r="H22" s="15" t="s">
        <v>182</v>
      </c>
      <c r="I22" s="15" t="s">
        <v>183</v>
      </c>
      <c r="J22" s="15" t="s">
        <v>184</v>
      </c>
      <c r="K22" s="16" t="s">
        <v>185</v>
      </c>
      <c r="O22" s="44"/>
    </row>
    <row r="23" spans="1:15" ht="72.599999999999994" outlineLevel="1">
      <c r="A23" s="43"/>
      <c r="B23" s="62"/>
      <c r="C23" s="61"/>
      <c r="D23" s="39" t="s">
        <v>40</v>
      </c>
      <c r="E23" s="13">
        <f t="shared" si="3"/>
        <v>33.299999999999997</v>
      </c>
      <c r="F23" s="18"/>
      <c r="G23" s="280">
        <v>2</v>
      </c>
      <c r="H23" s="21" t="s">
        <v>186</v>
      </c>
      <c r="I23" s="21" t="s">
        <v>187</v>
      </c>
      <c r="J23" s="21" t="s">
        <v>188</v>
      </c>
      <c r="K23" s="22" t="s">
        <v>189</v>
      </c>
      <c r="O23" s="44"/>
    </row>
    <row r="24" spans="1:15">
      <c r="A24" s="43"/>
      <c r="B24" s="47" t="s">
        <v>18</v>
      </c>
      <c r="C24" s="55"/>
      <c r="D24" s="32"/>
      <c r="E24" s="8">
        <f>IFERROR(AVERAGE(E26:E28,E30:E32,E34:E36,E38:E40,E42:E45,E47:E49),"")</f>
        <v>33.300000000000004</v>
      </c>
      <c r="F24" s="7"/>
      <c r="G24" s="45"/>
      <c r="H24" s="7"/>
      <c r="I24" s="7"/>
      <c r="J24" s="7"/>
      <c r="K24" s="9"/>
      <c r="O24" s="44"/>
    </row>
    <row r="25" spans="1:15">
      <c r="A25" s="43"/>
      <c r="B25" s="48"/>
      <c r="C25" s="51" t="s">
        <v>41</v>
      </c>
      <c r="D25" s="34"/>
      <c r="E25" s="11">
        <f>IFERROR(AVERAGE(E26:E28),"")</f>
        <v>33.299999999999997</v>
      </c>
      <c r="F25" s="10"/>
      <c r="G25" s="1"/>
      <c r="H25" s="10"/>
      <c r="I25" s="10"/>
      <c r="J25" s="10"/>
      <c r="K25" s="12"/>
      <c r="O25" s="44"/>
    </row>
    <row r="26" spans="1:15" ht="174" outlineLevel="1">
      <c r="A26" s="43"/>
      <c r="B26" s="48"/>
      <c r="C26" s="46"/>
      <c r="D26" s="40" t="s">
        <v>42</v>
      </c>
      <c r="E26" s="13">
        <f t="shared" ref="E26:E28" si="4">IF(G26="","",(G26-1)*33.3)</f>
        <v>33.299999999999997</v>
      </c>
      <c r="F26" s="1"/>
      <c r="G26" s="279">
        <v>2</v>
      </c>
      <c r="H26" s="15" t="s">
        <v>190</v>
      </c>
      <c r="I26" s="15" t="s">
        <v>191</v>
      </c>
      <c r="J26" s="15" t="s">
        <v>192</v>
      </c>
      <c r="K26" s="16" t="s">
        <v>193</v>
      </c>
      <c r="O26" s="44"/>
    </row>
    <row r="27" spans="1:15" ht="130.5" outlineLevel="1">
      <c r="A27" s="43"/>
      <c r="B27" s="48"/>
      <c r="C27" s="46"/>
      <c r="D27" s="36" t="s">
        <v>43</v>
      </c>
      <c r="E27" s="13">
        <f t="shared" si="4"/>
        <v>33.299999999999997</v>
      </c>
      <c r="F27" s="1"/>
      <c r="G27" s="279">
        <v>2</v>
      </c>
      <c r="H27" s="15" t="s">
        <v>194</v>
      </c>
      <c r="I27" s="15" t="s">
        <v>195</v>
      </c>
      <c r="J27" s="15" t="s">
        <v>196</v>
      </c>
      <c r="K27" s="16" t="s">
        <v>197</v>
      </c>
      <c r="O27" s="44"/>
    </row>
    <row r="28" spans="1:15" ht="159.6" outlineLevel="1">
      <c r="A28" s="43"/>
      <c r="B28" s="48"/>
      <c r="C28" s="46"/>
      <c r="D28" s="40" t="s">
        <v>44</v>
      </c>
      <c r="E28" s="13">
        <f t="shared" si="4"/>
        <v>33.299999999999997</v>
      </c>
      <c r="F28" s="1"/>
      <c r="G28" s="281">
        <v>2</v>
      </c>
      <c r="H28" s="15" t="s">
        <v>198</v>
      </c>
      <c r="I28" s="15" t="s">
        <v>199</v>
      </c>
      <c r="J28" s="15" t="s">
        <v>200</v>
      </c>
      <c r="K28" s="16" t="s">
        <v>201</v>
      </c>
      <c r="O28" s="44"/>
    </row>
    <row r="29" spans="1:15">
      <c r="A29" s="43"/>
      <c r="B29" s="48"/>
      <c r="C29" s="51" t="s">
        <v>45</v>
      </c>
      <c r="D29" s="34"/>
      <c r="E29" s="11">
        <f>IFERROR(AVERAGE(E30:E32),"")</f>
        <v>22.2</v>
      </c>
      <c r="F29" s="10"/>
      <c r="G29" s="1"/>
      <c r="H29" s="10"/>
      <c r="I29" s="10"/>
      <c r="J29" s="10"/>
      <c r="K29" s="12"/>
      <c r="O29" s="44"/>
    </row>
    <row r="30" spans="1:15" ht="130.5" outlineLevel="1">
      <c r="A30" s="43"/>
      <c r="B30" s="48"/>
      <c r="C30" s="46"/>
      <c r="D30" s="40" t="s">
        <v>46</v>
      </c>
      <c r="E30" s="13">
        <f t="shared" ref="E30:E32" si="5">IF(G30="","",(G30-1)*33.3)</f>
        <v>33.299999999999997</v>
      </c>
      <c r="F30" s="1"/>
      <c r="G30" s="281">
        <v>2</v>
      </c>
      <c r="H30" s="15" t="s">
        <v>202</v>
      </c>
      <c r="I30" s="15" t="s">
        <v>203</v>
      </c>
      <c r="J30" s="15" t="s">
        <v>204</v>
      </c>
      <c r="K30" s="16" t="s">
        <v>205</v>
      </c>
      <c r="O30" s="44"/>
    </row>
    <row r="31" spans="1:15" ht="116.1" outlineLevel="1">
      <c r="A31" s="43"/>
      <c r="B31" s="48"/>
      <c r="C31" s="46"/>
      <c r="D31" s="36" t="s">
        <v>47</v>
      </c>
      <c r="E31" s="13">
        <f t="shared" si="5"/>
        <v>33.299999999999997</v>
      </c>
      <c r="F31" s="1"/>
      <c r="G31" s="281">
        <v>2</v>
      </c>
      <c r="H31" s="15" t="s">
        <v>206</v>
      </c>
      <c r="I31" s="15" t="s">
        <v>207</v>
      </c>
      <c r="J31" s="15" t="s">
        <v>208</v>
      </c>
      <c r="K31" s="16" t="s">
        <v>209</v>
      </c>
      <c r="O31" s="44"/>
    </row>
    <row r="32" spans="1:15" ht="116.1" outlineLevel="1">
      <c r="A32" s="43"/>
      <c r="B32" s="48"/>
      <c r="C32" s="46"/>
      <c r="D32" s="40" t="s">
        <v>48</v>
      </c>
      <c r="E32" s="13">
        <f t="shared" si="5"/>
        <v>0</v>
      </c>
      <c r="F32" s="1"/>
      <c r="G32" s="281">
        <v>1</v>
      </c>
      <c r="H32" s="15" t="s">
        <v>210</v>
      </c>
      <c r="I32" s="15" t="s">
        <v>211</v>
      </c>
      <c r="J32" s="15" t="s">
        <v>212</v>
      </c>
      <c r="K32" s="16" t="s">
        <v>213</v>
      </c>
      <c r="O32" s="44"/>
    </row>
    <row r="33" spans="1:15">
      <c r="A33" s="43"/>
      <c r="B33" s="48"/>
      <c r="C33" s="51" t="s">
        <v>49</v>
      </c>
      <c r="D33" s="34"/>
      <c r="E33" s="11">
        <f>IFERROR(AVERAGE(E34:E36),"")</f>
        <v>0</v>
      </c>
      <c r="F33" s="10"/>
      <c r="G33" s="1"/>
      <c r="H33" s="10"/>
      <c r="I33" s="10"/>
      <c r="J33" s="10"/>
      <c r="K33" s="12"/>
      <c r="O33" s="44"/>
    </row>
    <row r="34" spans="1:15" ht="116.1" outlineLevel="1">
      <c r="A34" s="43"/>
      <c r="B34" s="48"/>
      <c r="C34" s="46"/>
      <c r="D34" s="40" t="s">
        <v>50</v>
      </c>
      <c r="E34" s="13">
        <f t="shared" ref="E34:E36" si="6">IF(G34="","",(G34-1)*33.3)</f>
        <v>0</v>
      </c>
      <c r="F34" s="1"/>
      <c r="G34" s="281">
        <v>1</v>
      </c>
      <c r="H34" s="15" t="s">
        <v>214</v>
      </c>
      <c r="I34" s="15" t="s">
        <v>215</v>
      </c>
      <c r="J34" s="15" t="s">
        <v>216</v>
      </c>
      <c r="K34" s="16" t="s">
        <v>217</v>
      </c>
      <c r="O34" s="44"/>
    </row>
    <row r="35" spans="1:15" ht="116.1" outlineLevel="1">
      <c r="A35" s="43"/>
      <c r="B35" s="48"/>
      <c r="C35" s="46"/>
      <c r="D35" s="36" t="s">
        <v>51</v>
      </c>
      <c r="E35" s="13">
        <f t="shared" si="6"/>
        <v>0</v>
      </c>
      <c r="F35" s="1"/>
      <c r="G35" s="281">
        <v>1</v>
      </c>
      <c r="H35" s="15" t="s">
        <v>218</v>
      </c>
      <c r="I35" s="15" t="s">
        <v>219</v>
      </c>
      <c r="J35" s="15" t="s">
        <v>220</v>
      </c>
      <c r="K35" s="16" t="s">
        <v>221</v>
      </c>
      <c r="O35" s="44"/>
    </row>
    <row r="36" spans="1:15" ht="116.1" outlineLevel="1">
      <c r="A36" s="43"/>
      <c r="B36" s="48"/>
      <c r="C36" s="46"/>
      <c r="D36" s="40" t="s">
        <v>52</v>
      </c>
      <c r="E36" s="13">
        <f t="shared" si="6"/>
        <v>0</v>
      </c>
      <c r="F36" s="1"/>
      <c r="G36" s="279">
        <v>1</v>
      </c>
      <c r="H36" s="15" t="s">
        <v>222</v>
      </c>
      <c r="I36" s="15" t="s">
        <v>223</v>
      </c>
      <c r="J36" s="15" t="s">
        <v>224</v>
      </c>
      <c r="K36" s="16" t="s">
        <v>225</v>
      </c>
      <c r="O36" s="44"/>
    </row>
    <row r="37" spans="1:15">
      <c r="A37" s="43"/>
      <c r="B37" s="48"/>
      <c r="C37" s="51" t="s">
        <v>53</v>
      </c>
      <c r="D37" s="34"/>
      <c r="E37" s="11">
        <f>IFERROR(AVERAGE(E38:E40),"")</f>
        <v>55.5</v>
      </c>
      <c r="F37" s="10"/>
      <c r="G37" s="1"/>
      <c r="H37" s="10"/>
      <c r="I37" s="10"/>
      <c r="J37" s="10"/>
      <c r="K37" s="12"/>
      <c r="O37" s="44"/>
    </row>
    <row r="38" spans="1:15" ht="144.94999999999999" outlineLevel="1">
      <c r="A38" s="43"/>
      <c r="B38" s="48"/>
      <c r="C38" s="46"/>
      <c r="D38" s="40" t="s">
        <v>54</v>
      </c>
      <c r="E38" s="13">
        <f t="shared" ref="E38:E40" si="7">IF(G38="","",(G38-1)*33.3)</f>
        <v>66.599999999999994</v>
      </c>
      <c r="F38" s="1"/>
      <c r="G38" s="279">
        <v>3</v>
      </c>
      <c r="H38" s="15" t="s">
        <v>226</v>
      </c>
      <c r="I38" s="15" t="s">
        <v>227</v>
      </c>
      <c r="J38" s="15" t="s">
        <v>228</v>
      </c>
      <c r="K38" s="16" t="s">
        <v>229</v>
      </c>
      <c r="O38" s="44"/>
    </row>
    <row r="39" spans="1:15" ht="101.45" outlineLevel="1">
      <c r="A39" s="43"/>
      <c r="B39" s="48"/>
      <c r="C39" s="46"/>
      <c r="D39" s="36" t="s">
        <v>55</v>
      </c>
      <c r="E39" s="13">
        <f t="shared" si="7"/>
        <v>66.599999999999994</v>
      </c>
      <c r="F39" s="1"/>
      <c r="G39" s="279">
        <v>3</v>
      </c>
      <c r="H39" s="15" t="s">
        <v>230</v>
      </c>
      <c r="I39" s="15" t="s">
        <v>231</v>
      </c>
      <c r="J39" s="15" t="s">
        <v>232</v>
      </c>
      <c r="K39" s="16" t="s">
        <v>233</v>
      </c>
      <c r="O39" s="44"/>
    </row>
    <row r="40" spans="1:15" ht="130.5" outlineLevel="1">
      <c r="A40" s="43"/>
      <c r="B40" s="48"/>
      <c r="C40" s="46"/>
      <c r="D40" s="40" t="s">
        <v>56</v>
      </c>
      <c r="E40" s="13">
        <f t="shared" si="7"/>
        <v>33.299999999999997</v>
      </c>
      <c r="F40" s="1"/>
      <c r="G40" s="279">
        <v>2</v>
      </c>
      <c r="H40" s="15" t="s">
        <v>234</v>
      </c>
      <c r="I40" s="15" t="s">
        <v>235</v>
      </c>
      <c r="J40" s="15" t="s">
        <v>236</v>
      </c>
      <c r="K40" s="16" t="s">
        <v>237</v>
      </c>
      <c r="O40" s="44"/>
    </row>
    <row r="41" spans="1:15">
      <c r="A41" s="43"/>
      <c r="B41" s="48"/>
      <c r="C41" s="51" t="s">
        <v>57</v>
      </c>
      <c r="D41" s="34"/>
      <c r="E41" s="11">
        <f>IFERROR(AVERAGE(E42:E45),"")</f>
        <v>24.974999999999998</v>
      </c>
      <c r="F41" s="10"/>
      <c r="G41" s="1"/>
      <c r="H41" s="10"/>
      <c r="I41" s="10"/>
      <c r="J41" s="10"/>
      <c r="K41" s="12"/>
      <c r="O41" s="44"/>
    </row>
    <row r="42" spans="1:15" ht="72.599999999999994" outlineLevel="1">
      <c r="A42" s="43"/>
      <c r="B42" s="48"/>
      <c r="C42" s="46"/>
      <c r="D42" s="40" t="s">
        <v>58</v>
      </c>
      <c r="E42" s="13">
        <f t="shared" ref="E42:E45" si="8">IF(G42="","",(G42-1)*33.3)</f>
        <v>33.299999999999997</v>
      </c>
      <c r="F42" s="1"/>
      <c r="G42" s="279">
        <v>2</v>
      </c>
      <c r="H42" s="15" t="s">
        <v>238</v>
      </c>
      <c r="I42" s="15" t="s">
        <v>239</v>
      </c>
      <c r="J42" s="15" t="s">
        <v>240</v>
      </c>
      <c r="K42" s="16" t="s">
        <v>241</v>
      </c>
      <c r="O42" s="44"/>
    </row>
    <row r="43" spans="1:15" ht="87" outlineLevel="1">
      <c r="A43" s="43"/>
      <c r="B43" s="48"/>
      <c r="C43" s="46"/>
      <c r="D43" s="36" t="s">
        <v>59</v>
      </c>
      <c r="E43" s="13">
        <f t="shared" si="8"/>
        <v>33.299999999999997</v>
      </c>
      <c r="F43" s="1"/>
      <c r="G43" s="279">
        <v>2</v>
      </c>
      <c r="H43" s="15" t="s">
        <v>242</v>
      </c>
      <c r="I43" s="15" t="s">
        <v>243</v>
      </c>
      <c r="J43" s="15" t="s">
        <v>244</v>
      </c>
      <c r="K43" s="16" t="s">
        <v>245</v>
      </c>
      <c r="O43" s="44"/>
    </row>
    <row r="44" spans="1:15" ht="87" outlineLevel="1">
      <c r="A44" s="43"/>
      <c r="B44" s="48"/>
      <c r="C44" s="46"/>
      <c r="D44" s="36" t="s">
        <v>60</v>
      </c>
      <c r="E44" s="13">
        <f t="shared" si="8"/>
        <v>33.299999999999997</v>
      </c>
      <c r="F44" s="24"/>
      <c r="G44" s="281">
        <v>2</v>
      </c>
      <c r="H44" s="15" t="s">
        <v>246</v>
      </c>
      <c r="I44" s="15" t="s">
        <v>247</v>
      </c>
      <c r="J44" s="15" t="s">
        <v>248</v>
      </c>
      <c r="K44" s="16" t="s">
        <v>249</v>
      </c>
      <c r="O44" s="44"/>
    </row>
    <row r="45" spans="1:15" ht="87" outlineLevel="1">
      <c r="A45" s="43"/>
      <c r="B45" s="48"/>
      <c r="C45" s="46"/>
      <c r="D45" s="40" t="s">
        <v>61</v>
      </c>
      <c r="E45" s="13">
        <f t="shared" si="8"/>
        <v>0</v>
      </c>
      <c r="F45" s="1"/>
      <c r="G45" s="279">
        <v>1</v>
      </c>
      <c r="H45" s="15" t="s">
        <v>250</v>
      </c>
      <c r="I45" s="15" t="s">
        <v>251</v>
      </c>
      <c r="J45" s="15" t="s">
        <v>252</v>
      </c>
      <c r="K45" s="16" t="s">
        <v>253</v>
      </c>
      <c r="O45" s="44"/>
    </row>
    <row r="46" spans="1:15">
      <c r="A46" s="43"/>
      <c r="B46" s="48"/>
      <c r="C46" s="51" t="s">
        <v>62</v>
      </c>
      <c r="D46" s="34"/>
      <c r="E46" s="11">
        <f>IFERROR(AVERAGE(E47:E49),"")</f>
        <v>66.599999999999994</v>
      </c>
      <c r="F46" s="10"/>
      <c r="G46" s="1"/>
      <c r="H46" s="10"/>
      <c r="I46" s="10"/>
      <c r="J46" s="10"/>
      <c r="K46" s="12"/>
      <c r="O46" s="44"/>
    </row>
    <row r="47" spans="1:15" ht="159.6" outlineLevel="1">
      <c r="A47" s="43"/>
      <c r="B47" s="48"/>
      <c r="C47" s="46"/>
      <c r="D47" s="40" t="s">
        <v>63</v>
      </c>
      <c r="E47" s="13">
        <f t="shared" ref="E47:E49" si="9">IF(G47="","",(G47-1)*33.3)</f>
        <v>66.599999999999994</v>
      </c>
      <c r="F47" s="1"/>
      <c r="G47" s="279">
        <v>3</v>
      </c>
      <c r="H47" s="15" t="s">
        <v>254</v>
      </c>
      <c r="I47" s="15" t="s">
        <v>255</v>
      </c>
      <c r="J47" s="15" t="s">
        <v>256</v>
      </c>
      <c r="K47" s="16" t="s">
        <v>257</v>
      </c>
      <c r="O47" s="44"/>
    </row>
    <row r="48" spans="1:15" ht="174" outlineLevel="1">
      <c r="A48" s="43"/>
      <c r="B48" s="48"/>
      <c r="C48" s="46"/>
      <c r="D48" s="40" t="s">
        <v>64</v>
      </c>
      <c r="E48" s="13">
        <f t="shared" si="9"/>
        <v>66.599999999999994</v>
      </c>
      <c r="F48" s="1"/>
      <c r="G48" s="279">
        <v>3</v>
      </c>
      <c r="H48" s="15" t="s">
        <v>258</v>
      </c>
      <c r="I48" s="15" t="s">
        <v>259</v>
      </c>
      <c r="J48" s="15" t="s">
        <v>305</v>
      </c>
      <c r="K48" s="16" t="s">
        <v>261</v>
      </c>
      <c r="O48" s="44"/>
    </row>
    <row r="49" spans="1:15" ht="116.1" outlineLevel="1">
      <c r="A49" s="43"/>
      <c r="B49" s="62"/>
      <c r="C49" s="61"/>
      <c r="D49" s="41" t="s">
        <v>65</v>
      </c>
      <c r="E49" s="13">
        <f t="shared" si="9"/>
        <v>66.599999999999994</v>
      </c>
      <c r="F49" s="18"/>
      <c r="G49" s="280">
        <v>3</v>
      </c>
      <c r="H49" s="21" t="s">
        <v>262</v>
      </c>
      <c r="I49" s="21" t="s">
        <v>263</v>
      </c>
      <c r="J49" s="21" t="s">
        <v>264</v>
      </c>
      <c r="K49" s="22" t="s">
        <v>265</v>
      </c>
      <c r="O49" s="44"/>
    </row>
    <row r="50" spans="1:15">
      <c r="A50" s="43"/>
      <c r="B50" s="47" t="s">
        <v>66</v>
      </c>
      <c r="C50" s="55"/>
      <c r="D50" s="32"/>
      <c r="E50" s="8">
        <f>IFERROR(AVERAGE(E52:E54,E56:E58,E60:E62),"")</f>
        <v>37.000000000000007</v>
      </c>
      <c r="F50" s="7"/>
      <c r="G50" s="45"/>
      <c r="H50" s="7"/>
      <c r="I50" s="7"/>
      <c r="J50" s="7"/>
      <c r="K50" s="9"/>
      <c r="O50" s="44"/>
    </row>
    <row r="51" spans="1:15">
      <c r="A51" s="43"/>
      <c r="B51" s="48"/>
      <c r="C51" s="51" t="s">
        <v>67</v>
      </c>
      <c r="D51" s="34"/>
      <c r="E51" s="11">
        <f>IFERROR(AVERAGE(E52:E54),"")</f>
        <v>55.5</v>
      </c>
      <c r="F51" s="10"/>
      <c r="G51" s="1"/>
      <c r="H51" s="10"/>
      <c r="I51" s="10"/>
      <c r="J51" s="10"/>
      <c r="K51" s="12"/>
      <c r="O51" s="44"/>
    </row>
    <row r="52" spans="1:15" ht="174" outlineLevel="1">
      <c r="A52" s="43"/>
      <c r="B52" s="48"/>
      <c r="C52" s="46"/>
      <c r="D52" s="40" t="s">
        <v>68</v>
      </c>
      <c r="E52" s="13">
        <f t="shared" ref="E52:E54" si="10">IF(G52="","",(G52-1)*33.3)</f>
        <v>66.599999999999994</v>
      </c>
      <c r="F52" s="1"/>
      <c r="G52" s="279">
        <v>3</v>
      </c>
      <c r="H52" s="15" t="s">
        <v>266</v>
      </c>
      <c r="I52" s="15" t="s">
        <v>267</v>
      </c>
      <c r="J52" s="15" t="s">
        <v>268</v>
      </c>
      <c r="K52" s="16" t="s">
        <v>269</v>
      </c>
      <c r="O52" s="44"/>
    </row>
    <row r="53" spans="1:15" ht="130.5" outlineLevel="1">
      <c r="A53" s="43"/>
      <c r="B53" s="48"/>
      <c r="C53" s="46"/>
      <c r="D53" s="36" t="s">
        <v>69</v>
      </c>
      <c r="E53" s="13">
        <f t="shared" si="10"/>
        <v>66.599999999999994</v>
      </c>
      <c r="F53" s="1"/>
      <c r="G53" s="279">
        <v>3</v>
      </c>
      <c r="H53" s="15" t="s">
        <v>270</v>
      </c>
      <c r="I53" s="15" t="s">
        <v>271</v>
      </c>
      <c r="J53" s="15" t="s">
        <v>272</v>
      </c>
      <c r="K53" s="16" t="s">
        <v>273</v>
      </c>
      <c r="O53" s="44"/>
    </row>
    <row r="54" spans="1:15" ht="144.94999999999999" outlineLevel="1">
      <c r="A54" s="43"/>
      <c r="B54" s="48"/>
      <c r="C54" s="46"/>
      <c r="D54" s="40" t="s">
        <v>70</v>
      </c>
      <c r="E54" s="13">
        <f t="shared" si="10"/>
        <v>33.299999999999997</v>
      </c>
      <c r="F54" s="1"/>
      <c r="G54" s="279">
        <v>2</v>
      </c>
      <c r="H54" s="15" t="s">
        <v>274</v>
      </c>
      <c r="I54" s="15" t="s">
        <v>275</v>
      </c>
      <c r="J54" s="15" t="s">
        <v>276</v>
      </c>
      <c r="K54" s="16" t="s">
        <v>277</v>
      </c>
      <c r="O54" s="44"/>
    </row>
    <row r="55" spans="1:15">
      <c r="A55" s="43"/>
      <c r="B55" s="48"/>
      <c r="C55" s="51" t="s">
        <v>71</v>
      </c>
      <c r="D55" s="34"/>
      <c r="E55" s="11">
        <f>IFERROR(AVERAGE(E56:E58),"")</f>
        <v>22.2</v>
      </c>
      <c r="F55" s="10"/>
      <c r="G55" s="1"/>
      <c r="H55" s="10"/>
      <c r="I55" s="10"/>
      <c r="J55" s="10"/>
      <c r="K55" s="12"/>
      <c r="O55" s="44"/>
    </row>
    <row r="56" spans="1:15" ht="101.45" outlineLevel="1">
      <c r="A56" s="43"/>
      <c r="B56" s="48"/>
      <c r="C56" s="46"/>
      <c r="D56" s="40" t="s">
        <v>72</v>
      </c>
      <c r="E56" s="13">
        <f t="shared" ref="E56:E58" si="11">IF(G56="","",(G56-1)*33.3)</f>
        <v>33.299999999999997</v>
      </c>
      <c r="F56" s="1"/>
      <c r="G56" s="279">
        <v>2</v>
      </c>
      <c r="H56" s="15" t="s">
        <v>278</v>
      </c>
      <c r="I56" s="15" t="s">
        <v>279</v>
      </c>
      <c r="J56" s="15" t="s">
        <v>280</v>
      </c>
      <c r="K56" s="16" t="s">
        <v>281</v>
      </c>
      <c r="O56" s="44"/>
    </row>
    <row r="57" spans="1:15" ht="174" outlineLevel="1">
      <c r="A57" s="43"/>
      <c r="B57" s="48"/>
      <c r="C57" s="46"/>
      <c r="D57" s="36" t="s">
        <v>73</v>
      </c>
      <c r="E57" s="13">
        <f t="shared" si="11"/>
        <v>33.299999999999997</v>
      </c>
      <c r="F57" s="1"/>
      <c r="G57" s="279">
        <v>2</v>
      </c>
      <c r="H57" s="15" t="s">
        <v>282</v>
      </c>
      <c r="I57" s="15" t="s">
        <v>283</v>
      </c>
      <c r="J57" s="15" t="s">
        <v>284</v>
      </c>
      <c r="K57" s="16" t="s">
        <v>285</v>
      </c>
      <c r="O57" s="44"/>
    </row>
    <row r="58" spans="1:15" ht="101.45" outlineLevel="1">
      <c r="A58" s="43"/>
      <c r="B58" s="48"/>
      <c r="C58" s="46"/>
      <c r="D58" s="40" t="s">
        <v>74</v>
      </c>
      <c r="E58" s="13">
        <f t="shared" si="11"/>
        <v>0</v>
      </c>
      <c r="F58" s="1"/>
      <c r="G58" s="279">
        <v>1</v>
      </c>
      <c r="H58" s="15" t="s">
        <v>286</v>
      </c>
      <c r="I58" s="15" t="s">
        <v>287</v>
      </c>
      <c r="J58" s="15" t="s">
        <v>288</v>
      </c>
      <c r="K58" s="16" t="s">
        <v>289</v>
      </c>
      <c r="O58" s="44"/>
    </row>
    <row r="59" spans="1:15">
      <c r="A59" s="43"/>
      <c r="B59" s="48"/>
      <c r="C59" s="51" t="s">
        <v>75</v>
      </c>
      <c r="D59" s="34"/>
      <c r="E59" s="11">
        <f>IFERROR(AVERAGE(E60:E62),"")</f>
        <v>33.299999999999997</v>
      </c>
      <c r="F59" s="10"/>
      <c r="G59" s="1"/>
      <c r="H59" s="10"/>
      <c r="I59" s="10"/>
      <c r="J59" s="10"/>
      <c r="K59" s="12"/>
      <c r="O59" s="44"/>
    </row>
    <row r="60" spans="1:15" ht="130.5" outlineLevel="1">
      <c r="A60" s="43"/>
      <c r="B60" s="48"/>
      <c r="C60" s="46"/>
      <c r="D60" s="40" t="s">
        <v>76</v>
      </c>
      <c r="E60" s="13">
        <f t="shared" ref="E60:E62" si="12">IF(G60="","",(G60-1)*33.3)</f>
        <v>66.599999999999994</v>
      </c>
      <c r="F60" s="1"/>
      <c r="G60" s="279">
        <v>3</v>
      </c>
      <c r="H60" s="15" t="s">
        <v>290</v>
      </c>
      <c r="I60" s="15" t="s">
        <v>291</v>
      </c>
      <c r="J60" s="15" t="s">
        <v>292</v>
      </c>
      <c r="K60" s="16" t="s">
        <v>293</v>
      </c>
      <c r="O60" s="44"/>
    </row>
    <row r="61" spans="1:15" ht="130.5" outlineLevel="1">
      <c r="A61" s="43"/>
      <c r="B61" s="48"/>
      <c r="C61" s="46"/>
      <c r="D61" s="36" t="s">
        <v>77</v>
      </c>
      <c r="E61" s="13">
        <f t="shared" si="12"/>
        <v>33.299999999999997</v>
      </c>
      <c r="F61" s="1"/>
      <c r="G61" s="279">
        <v>2</v>
      </c>
      <c r="H61" s="15" t="s">
        <v>294</v>
      </c>
      <c r="I61" s="15" t="s">
        <v>295</v>
      </c>
      <c r="J61" s="15" t="s">
        <v>296</v>
      </c>
      <c r="K61" s="16" t="s">
        <v>297</v>
      </c>
      <c r="O61" s="44"/>
    </row>
    <row r="62" spans="1:15" ht="174" outlineLevel="1">
      <c r="A62" s="43"/>
      <c r="B62" s="62"/>
      <c r="C62" s="61"/>
      <c r="D62" s="39" t="s">
        <v>78</v>
      </c>
      <c r="E62" s="13">
        <f t="shared" si="12"/>
        <v>0</v>
      </c>
      <c r="F62" s="18"/>
      <c r="G62" s="280">
        <v>1</v>
      </c>
      <c r="H62" s="21" t="s">
        <v>298</v>
      </c>
      <c r="I62" s="21" t="s">
        <v>299</v>
      </c>
      <c r="J62" s="21" t="s">
        <v>300</v>
      </c>
      <c r="K62" s="22" t="s">
        <v>301</v>
      </c>
      <c r="O62" s="44"/>
    </row>
    <row r="63" spans="1:15">
      <c r="A63" s="44"/>
      <c r="B63" s="44"/>
      <c r="C63" s="44"/>
      <c r="D63" s="44"/>
      <c r="E63" s="44"/>
      <c r="F63" s="44"/>
      <c r="G63" s="44"/>
      <c r="H63" s="79"/>
      <c r="I63" s="79"/>
      <c r="J63" s="79"/>
      <c r="K63" s="44"/>
      <c r="L63" s="44"/>
      <c r="M63" s="44"/>
      <c r="N63" s="44"/>
      <c r="O63" s="44"/>
    </row>
    <row r="64" spans="1:15">
      <c r="A64" s="44"/>
      <c r="B64" s="44"/>
      <c r="C64" s="44"/>
      <c r="D64" s="44"/>
      <c r="E64" s="44"/>
      <c r="F64" s="44"/>
      <c r="G64" s="44"/>
      <c r="H64" s="79"/>
      <c r="I64" s="79"/>
      <c r="J64" s="79"/>
      <c r="K64" s="44"/>
      <c r="L64" s="44"/>
      <c r="M64" s="44"/>
      <c r="N64" s="44"/>
      <c r="O64" s="44"/>
    </row>
    <row r="65" spans="1:1">
      <c r="A65" s="44"/>
    </row>
  </sheetData>
  <conditionalFormatting sqref="H7:H10 H17:H19 H21:H23 H26:H28 H30:H32 H34:H36 H38:H40 H42:H45 H47:H49 H52:H54 H56:H58 H60:H62">
    <cfRule type="expression" dxfId="39" priority="4">
      <formula>G7=1</formula>
    </cfRule>
  </conditionalFormatting>
  <conditionalFormatting sqref="H13:H15">
    <cfRule type="expression" dxfId="38" priority="8">
      <formula>G13=1</formula>
    </cfRule>
  </conditionalFormatting>
  <conditionalFormatting sqref="I7:I10 I17:I19 I21:I23 I26:I28 I30:I32 I34:I36 I38:I40 I42:I45 I47:I49 I52:I54 I56:I58 I60:I62">
    <cfRule type="expression" dxfId="37" priority="3">
      <formula>G7=2</formula>
    </cfRule>
  </conditionalFormatting>
  <conditionalFormatting sqref="I13:I15">
    <cfRule type="expression" dxfId="36" priority="7">
      <formula>G13=2</formula>
    </cfRule>
  </conditionalFormatting>
  <conditionalFormatting sqref="J7:J10 J17:J19 J21:J23 J26:J28 J30:J32 J34:J36 J38:J40 J42:J45 J47:J49 J52:J54 J56:J58 J60:J62">
    <cfRule type="expression" dxfId="35" priority="2">
      <formula>G7=3</formula>
    </cfRule>
  </conditionalFormatting>
  <conditionalFormatting sqref="J13:J15">
    <cfRule type="expression" dxfId="34" priority="6">
      <formula>G13=3</formula>
    </cfRule>
  </conditionalFormatting>
  <conditionalFormatting sqref="K7:K10 K17:K19 K21:K23 K26:K28 K30:K32 K34:K36 K38:K40 K42:K45 K47:K49 K52:K54 K56:K58 K60:K62">
    <cfRule type="expression" dxfId="33" priority="1">
      <formula>G7=4</formula>
    </cfRule>
  </conditionalFormatting>
  <conditionalFormatting sqref="K13:K15">
    <cfRule type="expression" dxfId="32" priority="5">
      <formula>G13=4</formula>
    </cfRule>
  </conditionalFormatting>
  <dataValidations count="1">
    <dataValidation type="list" allowBlank="1" showInputMessage="1" showErrorMessage="1" sqref="G17:G19 G13:G15 G47:G49 G42:G45 G34:G36 G52:G54 G30:G32 G26:G28 G60:G62 G56:G58 G38:G40 G7:G10 G21:G23" xr:uid="{BD446F65-AF4A-430B-A1D1-84E6B67DD2A4}">
      <formula1>"1,2,3,4"</formula1>
    </dataValidation>
  </dataValidation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25576-16CF-4AC7-89E0-619529CA2166}">
  <sheetPr>
    <tabColor rgb="FFF79CC7"/>
  </sheetPr>
  <dimension ref="A1:N66"/>
  <sheetViews>
    <sheetView zoomScaleNormal="100" workbookViewId="0">
      <selection activeCell="E6" sqref="E6"/>
    </sheetView>
  </sheetViews>
  <sheetFormatPr defaultColWidth="0" defaultRowHeight="15" customHeight="1" zeroHeight="1" outlineLevelRow="1"/>
  <cols>
    <col min="1" max="3" width="3.42578125" customWidth="1"/>
    <col min="4" max="4" width="20.5703125" customWidth="1"/>
    <col min="5" max="5" width="16.42578125" customWidth="1"/>
    <col min="6" max="6" width="19.5703125" hidden="1" customWidth="1"/>
    <col min="7" max="7" width="9.5703125" bestFit="1" customWidth="1"/>
    <col min="8" max="8" width="52.5703125" style="75" hidden="1" customWidth="1"/>
    <col min="9" max="9" width="52.5703125" style="75" customWidth="1"/>
    <col min="10" max="13" width="35.85546875" customWidth="1"/>
    <col min="14" max="14" width="38.5703125" customWidth="1"/>
    <col min="15" max="16384" width="9.42578125" hidden="1"/>
  </cols>
  <sheetData>
    <row r="1" spans="1:14" ht="14.45"/>
    <row r="2" spans="1:14" ht="18.600000000000001">
      <c r="A2" s="43"/>
      <c r="D2" s="26"/>
      <c r="E2" s="87" t="s">
        <v>6</v>
      </c>
      <c r="F2" s="87" t="s">
        <v>6</v>
      </c>
      <c r="N2" s="44"/>
    </row>
    <row r="3" spans="1:14" s="72" customFormat="1" ht="21.6" customHeight="1">
      <c r="A3" s="64"/>
      <c r="B3" s="65" t="s">
        <v>6</v>
      </c>
      <c r="C3" s="66"/>
      <c r="D3" s="67"/>
      <c r="E3" s="1"/>
      <c r="F3" s="1">
        <f>0.5/6</f>
        <v>8.3333333333333329E-2</v>
      </c>
      <c r="G3" s="69"/>
      <c r="H3" s="74"/>
      <c r="I3" s="74"/>
      <c r="J3" s="68"/>
      <c r="K3" s="68"/>
      <c r="L3" s="68"/>
      <c r="M3" s="70">
        <v>45572</v>
      </c>
      <c r="N3" s="71"/>
    </row>
    <row r="4" spans="1:14" ht="14.45">
      <c r="A4" s="43"/>
      <c r="B4" s="46"/>
      <c r="C4" s="46"/>
      <c r="D4" s="28"/>
      <c r="E4" s="259"/>
      <c r="F4" s="1">
        <f>0.5/5</f>
        <v>0.1</v>
      </c>
      <c r="G4" s="2"/>
      <c r="H4" s="73"/>
      <c r="I4" s="73"/>
      <c r="J4" s="1"/>
      <c r="K4" s="1"/>
      <c r="L4" s="1"/>
      <c r="M4" s="1"/>
      <c r="N4" s="44"/>
    </row>
    <row r="5" spans="1:14" ht="14.45">
      <c r="A5" s="43"/>
      <c r="B5" s="60" t="s">
        <v>16</v>
      </c>
      <c r="C5" s="60" t="s">
        <v>17</v>
      </c>
      <c r="D5" s="30" t="s">
        <v>18</v>
      </c>
      <c r="E5" s="259"/>
      <c r="F5" s="179">
        <f>AVERAGE(F8:F11,F14:F16,F18:F20,F22:F24,F27:F29,F31:F33,F35:F37,F39:F41,F43:F46,F48:F50,F53:F55,F57:F59,F61:F63,)</f>
        <v>43.607142857142833</v>
      </c>
      <c r="G5" s="63" t="s">
        <v>133</v>
      </c>
      <c r="H5" s="76" t="s">
        <v>308</v>
      </c>
      <c r="I5" s="3" t="s">
        <v>134</v>
      </c>
      <c r="J5" s="4" t="s">
        <v>135</v>
      </c>
      <c r="K5" s="5" t="s">
        <v>136</v>
      </c>
      <c r="L5" s="6" t="s">
        <v>137</v>
      </c>
      <c r="N5" s="44"/>
    </row>
    <row r="6" spans="1:14" ht="14.45">
      <c r="A6" s="43"/>
      <c r="B6" s="47" t="s">
        <v>19</v>
      </c>
      <c r="C6" s="55"/>
      <c r="D6" s="32"/>
      <c r="E6" s="8">
        <f>AVERAGE(E8:E11,E14:E16,E18:E20,E22:E24,E27:E29,E31:E33,E35:E37,E39:E41,E43:E46,E48:E50,E53:E55,E57:E59,E61:E63)</f>
        <v>44.670731707317046</v>
      </c>
      <c r="F6" s="8">
        <f>F7</f>
        <v>41.625</v>
      </c>
      <c r="G6" s="7"/>
      <c r="H6" s="77"/>
      <c r="I6" s="7"/>
      <c r="J6" s="7"/>
      <c r="K6" s="7"/>
      <c r="L6" s="9"/>
      <c r="N6" s="44"/>
    </row>
    <row r="7" spans="1:14" ht="14.45">
      <c r="A7" s="43"/>
      <c r="B7" s="48"/>
      <c r="C7" s="51" t="s">
        <v>20</v>
      </c>
      <c r="D7" s="34"/>
      <c r="E7" s="257">
        <f>IFERROR(AVERAGE(E8:E11),"")</f>
        <v>41.625</v>
      </c>
      <c r="F7" s="11">
        <f>AVERAGE(F8:F11)</f>
        <v>41.625</v>
      </c>
      <c r="G7" s="10"/>
      <c r="H7" s="78"/>
      <c r="I7" s="10"/>
      <c r="J7" s="10"/>
      <c r="K7" s="10"/>
      <c r="L7" s="12"/>
      <c r="N7" s="44"/>
    </row>
    <row r="8" spans="1:14" ht="89.1" outlineLevel="1">
      <c r="A8" s="43"/>
      <c r="B8" s="48"/>
      <c r="C8" s="46"/>
      <c r="D8" s="33" t="s">
        <v>21</v>
      </c>
      <c r="E8" s="256">
        <f>IF(G8="","",(G8-1)*33.3)</f>
        <v>33.299999999999997</v>
      </c>
      <c r="F8" s="8">
        <f>(G8-1)*33.3</f>
        <v>33.299999999999997</v>
      </c>
      <c r="G8" s="279">
        <v>2</v>
      </c>
      <c r="H8" s="81" t="s">
        <v>309</v>
      </c>
      <c r="I8" s="15" t="s">
        <v>138</v>
      </c>
      <c r="J8" s="15" t="s">
        <v>139</v>
      </c>
      <c r="K8" s="15" t="s">
        <v>140</v>
      </c>
      <c r="L8" s="16" t="s">
        <v>141</v>
      </c>
      <c r="N8" s="44"/>
    </row>
    <row r="9" spans="1:14" ht="87" outlineLevel="1">
      <c r="A9" s="43"/>
      <c r="B9" s="48"/>
      <c r="C9" s="46"/>
      <c r="D9" s="35" t="s">
        <v>22</v>
      </c>
      <c r="E9" s="256">
        <f t="shared" ref="E9:E11" si="0">IF(G9="","",(G9-1)*33.3)</f>
        <v>33.299999999999997</v>
      </c>
      <c r="F9" s="8">
        <f>(G9-1)*33.3</f>
        <v>33.299999999999997</v>
      </c>
      <c r="G9" s="279">
        <v>2</v>
      </c>
      <c r="H9" s="82" t="s">
        <v>310</v>
      </c>
      <c r="I9" s="15" t="s">
        <v>142</v>
      </c>
      <c r="J9" s="15" t="s">
        <v>143</v>
      </c>
      <c r="K9" s="15" t="s">
        <v>144</v>
      </c>
      <c r="L9" s="16" t="s">
        <v>145</v>
      </c>
      <c r="N9" s="44"/>
    </row>
    <row r="10" spans="1:14" ht="87" outlineLevel="1">
      <c r="A10" s="43"/>
      <c r="B10" s="48"/>
      <c r="C10" s="46"/>
      <c r="D10" s="36" t="s">
        <v>23</v>
      </c>
      <c r="E10" s="256">
        <f t="shared" si="0"/>
        <v>66.599999999999994</v>
      </c>
      <c r="F10" s="8">
        <f>(G10-1)*33.3</f>
        <v>66.599999999999994</v>
      </c>
      <c r="G10" s="279">
        <v>3</v>
      </c>
      <c r="H10" s="82" t="s">
        <v>311</v>
      </c>
      <c r="I10" s="15" t="s">
        <v>146</v>
      </c>
      <c r="J10" s="15" t="s">
        <v>147</v>
      </c>
      <c r="K10" s="15" t="s">
        <v>148</v>
      </c>
      <c r="L10" s="16" t="s">
        <v>149</v>
      </c>
      <c r="N10" s="43"/>
    </row>
    <row r="11" spans="1:14" ht="87" outlineLevel="1">
      <c r="A11" s="43"/>
      <c r="B11" s="62"/>
      <c r="C11" s="61"/>
      <c r="D11" s="39" t="s">
        <v>24</v>
      </c>
      <c r="E11" s="256">
        <f t="shared" si="0"/>
        <v>33.299999999999997</v>
      </c>
      <c r="F11" s="8">
        <f>(G11-1)*33.3</f>
        <v>33.299999999999997</v>
      </c>
      <c r="G11" s="279">
        <v>2</v>
      </c>
      <c r="H11" s="82" t="s">
        <v>312</v>
      </c>
      <c r="I11" s="21" t="s">
        <v>150</v>
      </c>
      <c r="J11" s="21" t="s">
        <v>151</v>
      </c>
      <c r="K11" s="21" t="s">
        <v>152</v>
      </c>
      <c r="L11" s="22" t="s">
        <v>153</v>
      </c>
      <c r="N11" s="43"/>
    </row>
    <row r="12" spans="1:14" ht="14.45">
      <c r="A12" s="43"/>
      <c r="B12" s="47" t="s">
        <v>26</v>
      </c>
      <c r="C12" s="55"/>
      <c r="D12" s="32"/>
      <c r="E12" s="226">
        <f>IFERROR(AVERAGE(E13,E17,E21),"")</f>
        <v>44.4</v>
      </c>
      <c r="F12" s="193">
        <f>AVERAGE(F14:F16,F18:F20,F22:F24)</f>
        <v>44.400000000000006</v>
      </c>
      <c r="G12" s="45"/>
      <c r="H12" s="80"/>
      <c r="I12" s="7"/>
      <c r="J12" s="7"/>
      <c r="K12" s="7"/>
      <c r="L12" s="9"/>
      <c r="N12" s="44"/>
    </row>
    <row r="13" spans="1:14" ht="14.45">
      <c r="A13" s="43"/>
      <c r="B13" s="48"/>
      <c r="C13" s="51" t="s">
        <v>28</v>
      </c>
      <c r="D13" s="34"/>
      <c r="E13" s="227">
        <f>IFERROR(AVERAGE(E14:E16),"")</f>
        <v>55.5</v>
      </c>
      <c r="F13" s="203">
        <f>AVERAGE(F14:F16)</f>
        <v>55.5</v>
      </c>
      <c r="G13" s="1"/>
      <c r="H13" s="78"/>
      <c r="I13" s="10"/>
      <c r="J13" s="10"/>
      <c r="K13" s="10"/>
      <c r="L13" s="12"/>
      <c r="N13" s="44"/>
    </row>
    <row r="14" spans="1:14" ht="116.1" outlineLevel="1">
      <c r="A14" s="43"/>
      <c r="B14" s="48"/>
      <c r="C14" s="46"/>
      <c r="D14" s="40" t="s">
        <v>29</v>
      </c>
      <c r="E14" s="256">
        <f t="shared" ref="E14:E16" si="1">IF(G14="","",(G14-1)*33.3)</f>
        <v>66.599999999999994</v>
      </c>
      <c r="F14" s="8">
        <f>(G14-1)*33.3</f>
        <v>66.599999999999994</v>
      </c>
      <c r="G14" s="287">
        <v>3</v>
      </c>
      <c r="H14" s="82" t="s">
        <v>313</v>
      </c>
      <c r="I14" s="15" t="s">
        <v>154</v>
      </c>
      <c r="J14" s="15" t="s">
        <v>155</v>
      </c>
      <c r="K14" s="15" t="s">
        <v>156</v>
      </c>
      <c r="L14" s="16" t="s">
        <v>157</v>
      </c>
      <c r="N14" s="44"/>
    </row>
    <row r="15" spans="1:14" ht="144.94999999999999" outlineLevel="1">
      <c r="A15" s="43"/>
      <c r="B15" s="48"/>
      <c r="C15" s="46"/>
      <c r="D15" s="36" t="s">
        <v>31</v>
      </c>
      <c r="E15" s="256">
        <f t="shared" si="1"/>
        <v>33.299999999999997</v>
      </c>
      <c r="F15" s="8">
        <f>(G15-1)*33.3</f>
        <v>33.299999999999997</v>
      </c>
      <c r="G15" s="287">
        <v>2</v>
      </c>
      <c r="H15" s="82" t="s">
        <v>314</v>
      </c>
      <c r="I15" s="15" t="s">
        <v>158</v>
      </c>
      <c r="J15" s="15" t="s">
        <v>159</v>
      </c>
      <c r="K15" s="15" t="s">
        <v>160</v>
      </c>
      <c r="L15" s="16" t="s">
        <v>161</v>
      </c>
      <c r="N15" s="43"/>
    </row>
    <row r="16" spans="1:14" ht="101.45" outlineLevel="1">
      <c r="A16" s="43"/>
      <c r="B16" s="48"/>
      <c r="C16" s="46"/>
      <c r="D16" s="40" t="s">
        <v>32</v>
      </c>
      <c r="E16" s="256">
        <f t="shared" si="1"/>
        <v>66.599999999999994</v>
      </c>
      <c r="F16" s="8">
        <f>(G16-1)*33.3</f>
        <v>66.599999999999994</v>
      </c>
      <c r="G16" s="287">
        <v>3</v>
      </c>
      <c r="H16" s="82" t="s">
        <v>315</v>
      </c>
      <c r="I16" s="15" t="s">
        <v>162</v>
      </c>
      <c r="J16" s="15" t="s">
        <v>163</v>
      </c>
      <c r="K16" s="15" t="s">
        <v>164</v>
      </c>
      <c r="L16" s="16" t="s">
        <v>165</v>
      </c>
      <c r="N16" s="44"/>
    </row>
    <row r="17" spans="1:14" ht="14.45">
      <c r="A17" s="43"/>
      <c r="B17" s="48"/>
      <c r="C17" s="51" t="s">
        <v>33</v>
      </c>
      <c r="D17" s="34"/>
      <c r="E17" s="227">
        <f>IFERROR(AVERAGE(E18:E20),"")</f>
        <v>44.4</v>
      </c>
      <c r="F17" s="212">
        <f>AVERAGE(F18:F20)</f>
        <v>44.4</v>
      </c>
      <c r="G17" s="1"/>
      <c r="H17" s="78"/>
      <c r="I17" s="10"/>
      <c r="J17" s="10"/>
      <c r="K17" s="10"/>
      <c r="L17" s="12"/>
      <c r="N17" s="44"/>
    </row>
    <row r="18" spans="1:14" ht="101.45" outlineLevel="1">
      <c r="A18" s="43"/>
      <c r="B18" s="48"/>
      <c r="C18" s="46"/>
      <c r="D18" s="40" t="s">
        <v>34</v>
      </c>
      <c r="E18" s="256">
        <f t="shared" ref="E18:E20" si="2">IF(G18="","",(G18-1)*33.3)</f>
        <v>66.599999999999994</v>
      </c>
      <c r="F18" s="8">
        <f>(G18-1)*33.3</f>
        <v>66.599999999999994</v>
      </c>
      <c r="G18" s="279">
        <v>3</v>
      </c>
      <c r="H18" s="82" t="s">
        <v>316</v>
      </c>
      <c r="I18" s="15" t="s">
        <v>166</v>
      </c>
      <c r="J18" s="15" t="s">
        <v>167</v>
      </c>
      <c r="K18" s="15" t="s">
        <v>168</v>
      </c>
      <c r="L18" s="16" t="s">
        <v>169</v>
      </c>
      <c r="N18" s="44"/>
    </row>
    <row r="19" spans="1:14" ht="116.1" outlineLevel="1">
      <c r="A19" s="43"/>
      <c r="B19" s="48"/>
      <c r="C19" s="46"/>
      <c r="D19" s="36" t="s">
        <v>35</v>
      </c>
      <c r="E19" s="256">
        <f t="shared" si="2"/>
        <v>66.599999999999994</v>
      </c>
      <c r="F19" s="8">
        <f>(G19-1)*33.3</f>
        <v>66.599999999999994</v>
      </c>
      <c r="G19" s="279">
        <v>3</v>
      </c>
      <c r="H19" s="82" t="s">
        <v>317</v>
      </c>
      <c r="I19" s="15" t="s">
        <v>170</v>
      </c>
      <c r="J19" s="15" t="s">
        <v>171</v>
      </c>
      <c r="K19" s="15" t="s">
        <v>172</v>
      </c>
      <c r="L19" s="16" t="s">
        <v>173</v>
      </c>
      <c r="N19" s="44"/>
    </row>
    <row r="20" spans="1:14" ht="87" outlineLevel="1">
      <c r="A20" s="43"/>
      <c r="B20" s="48"/>
      <c r="C20" s="46"/>
      <c r="D20" s="40" t="s">
        <v>36</v>
      </c>
      <c r="E20" s="256">
        <f t="shared" si="2"/>
        <v>0</v>
      </c>
      <c r="F20" s="8">
        <f>(G20-1)*33.3</f>
        <v>0</v>
      </c>
      <c r="G20" s="279">
        <v>1</v>
      </c>
      <c r="H20" s="278" t="s">
        <v>318</v>
      </c>
      <c r="I20" s="15" t="s">
        <v>174</v>
      </c>
      <c r="J20" s="15" t="s">
        <v>175</v>
      </c>
      <c r="K20" s="15" t="s">
        <v>176</v>
      </c>
      <c r="L20" s="16" t="s">
        <v>177</v>
      </c>
      <c r="N20" s="44"/>
    </row>
    <row r="21" spans="1:14" ht="14.45">
      <c r="A21" s="43"/>
      <c r="B21" s="48"/>
      <c r="C21" s="51" t="s">
        <v>37</v>
      </c>
      <c r="D21" s="34"/>
      <c r="E21" s="227">
        <f>IFERROR(AVERAGE(E22:E24),"")</f>
        <v>33.299999999999997</v>
      </c>
      <c r="F21" s="8">
        <f>AVERAGE(F22:F24)</f>
        <v>33.299999999999997</v>
      </c>
      <c r="G21" s="1"/>
      <c r="H21" s="78"/>
      <c r="I21" s="10"/>
      <c r="J21" s="10"/>
      <c r="K21" s="10"/>
      <c r="L21" s="12"/>
      <c r="N21" s="44"/>
    </row>
    <row r="22" spans="1:14" ht="87" outlineLevel="1">
      <c r="A22" s="43"/>
      <c r="B22" s="48"/>
      <c r="C22" s="46"/>
      <c r="D22" s="40" t="s">
        <v>38</v>
      </c>
      <c r="E22" s="256">
        <f t="shared" ref="E22:E24" si="3">IF(G22="","",(G22-1)*33.3)</f>
        <v>33.299999999999997</v>
      </c>
      <c r="F22" s="8">
        <f>(G22-1)*33.3</f>
        <v>33.299999999999997</v>
      </c>
      <c r="G22" s="279">
        <v>2</v>
      </c>
      <c r="H22" s="82" t="s">
        <v>319</v>
      </c>
      <c r="I22" s="15" t="s">
        <v>178</v>
      </c>
      <c r="J22" s="15" t="s">
        <v>179</v>
      </c>
      <c r="K22" s="15" t="s">
        <v>180</v>
      </c>
      <c r="L22" s="16" t="s">
        <v>181</v>
      </c>
      <c r="N22" s="44"/>
    </row>
    <row r="23" spans="1:14" ht="116.1" outlineLevel="1">
      <c r="A23" s="43"/>
      <c r="B23" s="48"/>
      <c r="C23" s="46"/>
      <c r="D23" s="36" t="s">
        <v>39</v>
      </c>
      <c r="E23" s="256">
        <f t="shared" si="3"/>
        <v>33.299999999999997</v>
      </c>
      <c r="F23" s="8">
        <f>(G23-1)*33.3</f>
        <v>33.299999999999997</v>
      </c>
      <c r="G23" s="279">
        <v>2</v>
      </c>
      <c r="H23" s="82" t="s">
        <v>320</v>
      </c>
      <c r="I23" s="15" t="s">
        <v>182</v>
      </c>
      <c r="J23" s="15" t="s">
        <v>183</v>
      </c>
      <c r="K23" s="15" t="s">
        <v>184</v>
      </c>
      <c r="L23" s="16" t="s">
        <v>185</v>
      </c>
      <c r="N23" s="44"/>
    </row>
    <row r="24" spans="1:14" ht="87" outlineLevel="1">
      <c r="A24" s="43"/>
      <c r="B24" s="62"/>
      <c r="C24" s="61"/>
      <c r="D24" s="39" t="s">
        <v>40</v>
      </c>
      <c r="E24" s="256">
        <f t="shared" si="3"/>
        <v>33.299999999999997</v>
      </c>
      <c r="F24" s="8">
        <f>(G24-1)*33.3</f>
        <v>33.299999999999997</v>
      </c>
      <c r="G24" s="279">
        <v>2</v>
      </c>
      <c r="H24" s="82" t="s">
        <v>321</v>
      </c>
      <c r="I24" s="21" t="s">
        <v>186</v>
      </c>
      <c r="J24" s="21" t="s">
        <v>187</v>
      </c>
      <c r="K24" s="21" t="s">
        <v>188</v>
      </c>
      <c r="L24" s="22" t="s">
        <v>189</v>
      </c>
      <c r="N24" s="44"/>
    </row>
    <row r="25" spans="1:14" ht="14.45">
      <c r="A25" s="43"/>
      <c r="B25" s="47" t="s">
        <v>18</v>
      </c>
      <c r="C25" s="55"/>
      <c r="D25" s="32"/>
      <c r="E25" s="226">
        <f>IFERROR(AVERAGE(E27:E29,E31:E33,E35:E37,E39:E41,E43:E46,E48:E50),"")</f>
        <v>47.321052631578937</v>
      </c>
      <c r="F25" s="226">
        <f>AVERAGE(F27:F29,F31:F33,F35:F37,F39:F41,F43:F46,F48:F50)</f>
        <v>47.321052631578937</v>
      </c>
      <c r="G25" s="45"/>
      <c r="H25" s="77"/>
      <c r="I25" s="7"/>
      <c r="J25" s="7"/>
      <c r="K25" s="7"/>
      <c r="L25" s="9"/>
      <c r="N25" s="44"/>
    </row>
    <row r="26" spans="1:14" ht="14.45">
      <c r="A26" s="43"/>
      <c r="B26" s="48"/>
      <c r="C26" s="51" t="s">
        <v>41</v>
      </c>
      <c r="D26" s="34"/>
      <c r="E26" s="227">
        <f>IFERROR(AVERAGE(E27:E29),"")</f>
        <v>66.599999999999994</v>
      </c>
      <c r="F26" s="8">
        <f>AVERAGE(F27:F29)</f>
        <v>66.599999999999994</v>
      </c>
      <c r="G26" s="1"/>
      <c r="H26" s="78"/>
      <c r="I26" s="10"/>
      <c r="J26" s="10"/>
      <c r="K26" s="10"/>
      <c r="L26" s="12"/>
      <c r="N26" s="44"/>
    </row>
    <row r="27" spans="1:14" ht="144.94999999999999" outlineLevel="1">
      <c r="A27" s="43"/>
      <c r="B27" s="48"/>
      <c r="C27" s="46"/>
      <c r="D27" s="40" t="s">
        <v>42</v>
      </c>
      <c r="E27" s="256">
        <f t="shared" ref="E27:E29" si="4">IF(G27="","",(G27-1)*33.3)</f>
        <v>66.599999999999994</v>
      </c>
      <c r="F27" s="8">
        <f>(G27-1)*33.3</f>
        <v>66.599999999999994</v>
      </c>
      <c r="G27" s="287">
        <v>3</v>
      </c>
      <c r="H27" s="82" t="s">
        <v>322</v>
      </c>
      <c r="I27" s="15" t="s">
        <v>190</v>
      </c>
      <c r="J27" s="15" t="s">
        <v>191</v>
      </c>
      <c r="K27" s="15" t="s">
        <v>192</v>
      </c>
      <c r="L27" s="16" t="s">
        <v>193</v>
      </c>
      <c r="N27" s="44"/>
    </row>
    <row r="28" spans="1:14" ht="72.599999999999994" outlineLevel="1">
      <c r="A28" s="43"/>
      <c r="B28" s="48"/>
      <c r="C28" s="46"/>
      <c r="D28" s="36" t="s">
        <v>43</v>
      </c>
      <c r="E28" s="256">
        <f t="shared" si="4"/>
        <v>66.599999999999994</v>
      </c>
      <c r="F28" s="8">
        <f>(G28-1)*33.3</f>
        <v>66.599999999999994</v>
      </c>
      <c r="G28" s="287">
        <v>3</v>
      </c>
      <c r="H28" s="82" t="s">
        <v>323</v>
      </c>
      <c r="I28" s="15" t="s">
        <v>194</v>
      </c>
      <c r="J28" s="15" t="s">
        <v>195</v>
      </c>
      <c r="K28" s="15" t="s">
        <v>196</v>
      </c>
      <c r="L28" s="16" t="s">
        <v>197</v>
      </c>
      <c r="N28" s="44"/>
    </row>
    <row r="29" spans="1:14" ht="130.5" outlineLevel="1">
      <c r="A29" s="43"/>
      <c r="B29" s="48"/>
      <c r="C29" s="46"/>
      <c r="D29" s="40" t="s">
        <v>44</v>
      </c>
      <c r="E29" s="256">
        <f t="shared" si="4"/>
        <v>66.599999999999994</v>
      </c>
      <c r="F29" s="8">
        <f>(G29-1)*33.3</f>
        <v>66.599999999999994</v>
      </c>
      <c r="G29" s="287">
        <v>3</v>
      </c>
      <c r="H29" s="82" t="s">
        <v>324</v>
      </c>
      <c r="I29" s="15" t="s">
        <v>198</v>
      </c>
      <c r="J29" s="15" t="s">
        <v>199</v>
      </c>
      <c r="K29" s="15" t="s">
        <v>200</v>
      </c>
      <c r="L29" s="16" t="s">
        <v>201</v>
      </c>
      <c r="N29" s="44"/>
    </row>
    <row r="30" spans="1:14" ht="14.45">
      <c r="A30" s="43"/>
      <c r="B30" s="48"/>
      <c r="C30" s="51" t="s">
        <v>45</v>
      </c>
      <c r="D30" s="34"/>
      <c r="E30" s="227">
        <f>IFERROR(AVERAGE(E31:E33),"")</f>
        <v>55.5</v>
      </c>
      <c r="F30" s="227">
        <f>AVERAGE(F31:F33)</f>
        <v>55.5</v>
      </c>
      <c r="G30" s="1"/>
      <c r="H30" s="78"/>
      <c r="I30" s="10"/>
      <c r="J30" s="10"/>
      <c r="K30" s="10"/>
      <c r="L30" s="12"/>
      <c r="N30" s="44"/>
    </row>
    <row r="31" spans="1:14" ht="130.5" outlineLevel="1">
      <c r="A31" s="43"/>
      <c r="B31" s="48"/>
      <c r="C31" s="46"/>
      <c r="D31" s="40" t="s">
        <v>46</v>
      </c>
      <c r="E31" s="256">
        <f t="shared" ref="E31:E33" si="5">IF(G31="","",(G31-1)*33.3)</f>
        <v>33.299999999999997</v>
      </c>
      <c r="F31" s="8">
        <f>(G31-1)*33.3</f>
        <v>33.299999999999997</v>
      </c>
      <c r="G31" s="279">
        <v>2</v>
      </c>
      <c r="H31" s="82" t="s">
        <v>325</v>
      </c>
      <c r="I31" s="15" t="s">
        <v>202</v>
      </c>
      <c r="J31" s="15" t="s">
        <v>203</v>
      </c>
      <c r="K31" s="15" t="s">
        <v>204</v>
      </c>
      <c r="L31" s="16" t="s">
        <v>205</v>
      </c>
      <c r="N31" s="44"/>
    </row>
    <row r="32" spans="1:14" ht="116.1" outlineLevel="1">
      <c r="A32" s="43"/>
      <c r="B32" s="48"/>
      <c r="C32" s="46"/>
      <c r="D32" s="36" t="s">
        <v>47</v>
      </c>
      <c r="E32" s="256">
        <f t="shared" si="5"/>
        <v>66.599999999999994</v>
      </c>
      <c r="F32" s="8">
        <f>(G32-1)*33.3</f>
        <v>66.599999999999994</v>
      </c>
      <c r="G32" s="279">
        <v>3</v>
      </c>
      <c r="H32" s="82" t="s">
        <v>326</v>
      </c>
      <c r="I32" s="15" t="s">
        <v>206</v>
      </c>
      <c r="J32" s="15" t="s">
        <v>207</v>
      </c>
      <c r="K32" s="15" t="s">
        <v>208</v>
      </c>
      <c r="L32" s="16" t="s">
        <v>209</v>
      </c>
      <c r="N32" s="44"/>
    </row>
    <row r="33" spans="1:14" ht="174" outlineLevel="1">
      <c r="A33" s="43"/>
      <c r="B33" s="48"/>
      <c r="C33" s="46"/>
      <c r="D33" s="40" t="s">
        <v>48</v>
      </c>
      <c r="E33" s="256">
        <f t="shared" si="5"/>
        <v>66.599999999999994</v>
      </c>
      <c r="F33" s="8">
        <f>(G33-1)*33.3</f>
        <v>66.599999999999994</v>
      </c>
      <c r="G33" s="279">
        <v>3</v>
      </c>
      <c r="H33" s="82" t="s">
        <v>327</v>
      </c>
      <c r="I33" s="15" t="s">
        <v>210</v>
      </c>
      <c r="J33" s="15" t="s">
        <v>211</v>
      </c>
      <c r="K33" s="15" t="s">
        <v>212</v>
      </c>
      <c r="L33" s="16" t="s">
        <v>213</v>
      </c>
      <c r="N33" s="43"/>
    </row>
    <row r="34" spans="1:14" ht="14.45">
      <c r="A34" s="43"/>
      <c r="B34" s="48"/>
      <c r="C34" s="51" t="s">
        <v>49</v>
      </c>
      <c r="D34" s="34"/>
      <c r="E34" s="227">
        <f>IFERROR(AVERAGE(E35:E37),"")</f>
        <v>22.2</v>
      </c>
      <c r="F34" s="11">
        <f>AVERAGE(F35:F37)</f>
        <v>22.2</v>
      </c>
      <c r="G34" s="1"/>
      <c r="H34" s="78"/>
      <c r="I34" s="10"/>
      <c r="J34" s="10"/>
      <c r="K34" s="10"/>
      <c r="L34" s="12"/>
      <c r="N34" s="44"/>
    </row>
    <row r="35" spans="1:14" ht="116.1" outlineLevel="1">
      <c r="A35" s="43"/>
      <c r="B35" s="48"/>
      <c r="C35" s="46"/>
      <c r="D35" s="40" t="s">
        <v>50</v>
      </c>
      <c r="E35" s="256">
        <f t="shared" ref="E35:E37" si="6">IF(G35="","",(G35-1)*33.3)</f>
        <v>0</v>
      </c>
      <c r="F35" s="8">
        <f>(G35-1)*33.3</f>
        <v>0</v>
      </c>
      <c r="G35" s="279">
        <v>1</v>
      </c>
      <c r="H35" s="275" t="s">
        <v>328</v>
      </c>
      <c r="I35" s="15" t="s">
        <v>214</v>
      </c>
      <c r="J35" s="15" t="s">
        <v>215</v>
      </c>
      <c r="K35" s="15" t="s">
        <v>216</v>
      </c>
      <c r="L35" s="16" t="s">
        <v>217</v>
      </c>
      <c r="N35" s="44"/>
    </row>
    <row r="36" spans="1:14" ht="130.5" outlineLevel="1">
      <c r="A36" s="43"/>
      <c r="B36" s="48"/>
      <c r="C36" s="46"/>
      <c r="D36" s="36" t="s">
        <v>51</v>
      </c>
      <c r="E36" s="256">
        <f t="shared" si="6"/>
        <v>33.299999999999997</v>
      </c>
      <c r="F36" s="8">
        <f>(G36-1)*33.3</f>
        <v>33.299999999999997</v>
      </c>
      <c r="G36" s="288">
        <v>2</v>
      </c>
      <c r="H36" s="276" t="s">
        <v>329</v>
      </c>
      <c r="I36" s="15" t="s">
        <v>218</v>
      </c>
      <c r="J36" s="15" t="s">
        <v>219</v>
      </c>
      <c r="K36" s="15" t="s">
        <v>220</v>
      </c>
      <c r="L36" s="16" t="s">
        <v>221</v>
      </c>
      <c r="N36" s="44"/>
    </row>
    <row r="37" spans="1:14" ht="130.5" outlineLevel="1">
      <c r="A37" s="43"/>
      <c r="B37" s="48"/>
      <c r="C37" s="46"/>
      <c r="D37" s="40" t="s">
        <v>52</v>
      </c>
      <c r="E37" s="256">
        <f t="shared" si="6"/>
        <v>33.299999999999997</v>
      </c>
      <c r="F37" s="8">
        <f>(G37-1)*33.3</f>
        <v>33.299999999999997</v>
      </c>
      <c r="G37" s="279">
        <v>2</v>
      </c>
      <c r="H37" s="81" t="s">
        <v>330</v>
      </c>
      <c r="I37" s="15" t="s">
        <v>222</v>
      </c>
      <c r="J37" s="15" t="s">
        <v>223</v>
      </c>
      <c r="K37" s="15" t="s">
        <v>224</v>
      </c>
      <c r="L37" s="16" t="s">
        <v>225</v>
      </c>
      <c r="N37" s="44"/>
    </row>
    <row r="38" spans="1:14" ht="14.45">
      <c r="A38" s="43"/>
      <c r="B38" s="48"/>
      <c r="C38" s="51" t="s">
        <v>53</v>
      </c>
      <c r="D38" s="34"/>
      <c r="E38" s="227">
        <f>IFERROR(AVERAGE(E39:E41),"")</f>
        <v>55.5</v>
      </c>
      <c r="F38" s="11">
        <f>AVERAGE(F39:F41)</f>
        <v>55.5</v>
      </c>
      <c r="G38" s="1"/>
      <c r="H38" s="78"/>
      <c r="I38" s="10"/>
      <c r="J38" s="10"/>
      <c r="K38" s="10"/>
      <c r="L38" s="12"/>
      <c r="N38" s="44"/>
    </row>
    <row r="39" spans="1:14" ht="101.45" outlineLevel="1">
      <c r="A39" s="43"/>
      <c r="B39" s="48"/>
      <c r="C39" s="46"/>
      <c r="D39" s="40" t="s">
        <v>54</v>
      </c>
      <c r="E39" s="256">
        <f t="shared" ref="E39:E41" si="7">IF(G39="","",(G39-1)*33.3)</f>
        <v>66.599999999999994</v>
      </c>
      <c r="F39" s="8">
        <f>(G39-1)*33.3</f>
        <v>66.599999999999994</v>
      </c>
      <c r="G39" s="279">
        <v>3</v>
      </c>
      <c r="H39" s="82" t="s">
        <v>331</v>
      </c>
      <c r="I39" s="15" t="s">
        <v>226</v>
      </c>
      <c r="J39" s="15" t="s">
        <v>227</v>
      </c>
      <c r="K39" s="15" t="s">
        <v>228</v>
      </c>
      <c r="L39" s="16" t="s">
        <v>229</v>
      </c>
      <c r="N39" s="44"/>
    </row>
    <row r="40" spans="1:14" ht="101.45" outlineLevel="1">
      <c r="A40" s="43"/>
      <c r="B40" s="48"/>
      <c r="C40" s="46"/>
      <c r="D40" s="36" t="s">
        <v>55</v>
      </c>
      <c r="E40" s="256">
        <f t="shared" si="7"/>
        <v>66.599999999999994</v>
      </c>
      <c r="F40" s="8">
        <f>(G40-1)*33.3</f>
        <v>66.599999999999994</v>
      </c>
      <c r="G40" s="279">
        <v>3</v>
      </c>
      <c r="H40" s="82" t="s">
        <v>332</v>
      </c>
      <c r="I40" s="15" t="s">
        <v>230</v>
      </c>
      <c r="J40" s="15" t="s">
        <v>231</v>
      </c>
      <c r="K40" s="15" t="s">
        <v>232</v>
      </c>
      <c r="L40" s="16" t="s">
        <v>233</v>
      </c>
      <c r="N40" s="44"/>
    </row>
    <row r="41" spans="1:14" ht="159.6" outlineLevel="1">
      <c r="A41" s="43"/>
      <c r="B41" s="48"/>
      <c r="C41" s="46"/>
      <c r="D41" s="40" t="s">
        <v>56</v>
      </c>
      <c r="E41" s="256">
        <f t="shared" si="7"/>
        <v>33.299999999999997</v>
      </c>
      <c r="F41" s="8">
        <f>(G41-1)*33.3</f>
        <v>33.299999999999997</v>
      </c>
      <c r="G41" s="279">
        <v>2</v>
      </c>
      <c r="H41" s="82" t="s">
        <v>333</v>
      </c>
      <c r="I41" s="15" t="s">
        <v>234</v>
      </c>
      <c r="J41" s="15" t="s">
        <v>235</v>
      </c>
      <c r="K41" s="15" t="s">
        <v>236</v>
      </c>
      <c r="L41" s="16" t="s">
        <v>237</v>
      </c>
      <c r="N41" s="44"/>
    </row>
    <row r="42" spans="1:14" ht="14.45">
      <c r="A42" s="43"/>
      <c r="B42" s="48"/>
      <c r="C42" s="51" t="s">
        <v>57</v>
      </c>
      <c r="D42" s="34"/>
      <c r="E42" s="227">
        <f>IFERROR(AVERAGE(E43:E46),"")</f>
        <v>33.299999999999997</v>
      </c>
      <c r="F42" s="11">
        <f>AVERAGE(F43:F46)</f>
        <v>33.299999999999997</v>
      </c>
      <c r="G42" s="1"/>
      <c r="H42" s="78"/>
      <c r="I42" s="10"/>
      <c r="J42" s="10"/>
      <c r="K42" s="10"/>
      <c r="L42" s="12"/>
      <c r="N42" s="44"/>
    </row>
    <row r="43" spans="1:14" ht="72.599999999999994" outlineLevel="1">
      <c r="A43" s="43"/>
      <c r="B43" s="48"/>
      <c r="C43" s="46"/>
      <c r="D43" s="40" t="s">
        <v>58</v>
      </c>
      <c r="E43" s="256">
        <f t="shared" ref="E43:E46" si="8">IF(G43="","",(G43-1)*33.3)</f>
        <v>33.299999999999997</v>
      </c>
      <c r="F43" s="8">
        <f>(G43-1)*33.3</f>
        <v>33.299999999999997</v>
      </c>
      <c r="G43" s="279">
        <v>2</v>
      </c>
      <c r="H43" s="82" t="s">
        <v>334</v>
      </c>
      <c r="I43" s="15" t="s">
        <v>238</v>
      </c>
      <c r="J43" s="15" t="s">
        <v>239</v>
      </c>
      <c r="K43" s="15" t="s">
        <v>240</v>
      </c>
      <c r="L43" s="16" t="s">
        <v>241</v>
      </c>
      <c r="N43" s="44"/>
    </row>
    <row r="44" spans="1:14" ht="101.45" outlineLevel="1">
      <c r="A44" s="43"/>
      <c r="B44" s="48"/>
      <c r="C44" s="46"/>
      <c r="D44" s="36" t="s">
        <v>59</v>
      </c>
      <c r="E44" s="256">
        <f t="shared" si="8"/>
        <v>33.299999999999997</v>
      </c>
      <c r="F44" s="8">
        <f>(G44-1)*33.3</f>
        <v>33.299999999999997</v>
      </c>
      <c r="G44" s="279">
        <v>2</v>
      </c>
      <c r="H44" s="82" t="s">
        <v>335</v>
      </c>
      <c r="I44" s="15" t="s">
        <v>242</v>
      </c>
      <c r="J44" s="15" t="s">
        <v>243</v>
      </c>
      <c r="K44" s="15" t="s">
        <v>244</v>
      </c>
      <c r="L44" s="16" t="s">
        <v>245</v>
      </c>
      <c r="N44" s="44"/>
    </row>
    <row r="45" spans="1:14" ht="72.599999999999994" outlineLevel="1">
      <c r="A45" s="43"/>
      <c r="B45" s="48"/>
      <c r="C45" s="46"/>
      <c r="D45" s="36" t="s">
        <v>60</v>
      </c>
      <c r="E45" s="256">
        <f t="shared" si="8"/>
        <v>33.299999999999997</v>
      </c>
      <c r="F45" s="8">
        <f>(G45-1)*33.3</f>
        <v>33.299999999999997</v>
      </c>
      <c r="G45" s="279">
        <v>2</v>
      </c>
      <c r="H45" s="82" t="s">
        <v>336</v>
      </c>
      <c r="I45" s="15" t="s">
        <v>246</v>
      </c>
      <c r="J45" s="15" t="s">
        <v>247</v>
      </c>
      <c r="K45" s="15" t="s">
        <v>248</v>
      </c>
      <c r="L45" s="16" t="s">
        <v>249</v>
      </c>
      <c r="N45" s="44"/>
    </row>
    <row r="46" spans="1:14" ht="87" outlineLevel="1">
      <c r="A46" s="43"/>
      <c r="B46" s="48"/>
      <c r="C46" s="46"/>
      <c r="D46" s="40" t="s">
        <v>61</v>
      </c>
      <c r="E46" s="256">
        <f t="shared" si="8"/>
        <v>33.299999999999997</v>
      </c>
      <c r="F46" s="8">
        <f>(G46-1)*33.3</f>
        <v>33.299999999999997</v>
      </c>
      <c r="G46" s="279">
        <v>2</v>
      </c>
      <c r="H46" s="82" t="s">
        <v>337</v>
      </c>
      <c r="I46" s="15" t="s">
        <v>250</v>
      </c>
      <c r="J46" s="15" t="s">
        <v>251</v>
      </c>
      <c r="K46" s="15" t="s">
        <v>252</v>
      </c>
      <c r="L46" s="16" t="s">
        <v>253</v>
      </c>
      <c r="N46" s="44"/>
    </row>
    <row r="47" spans="1:14" ht="14.45">
      <c r="A47" s="43"/>
      <c r="B47" s="48"/>
      <c r="C47" s="51" t="s">
        <v>62</v>
      </c>
      <c r="D47" s="34"/>
      <c r="E47" s="227">
        <f>IFERROR(AVERAGE(E48:E50),"")</f>
        <v>55.5</v>
      </c>
      <c r="F47" s="11">
        <f>AVERAGE(F48:F50)</f>
        <v>55.5</v>
      </c>
      <c r="G47" s="1"/>
      <c r="H47" s="78"/>
      <c r="I47" s="10"/>
      <c r="J47" s="10"/>
      <c r="K47" s="10"/>
      <c r="L47" s="12"/>
      <c r="N47" s="44"/>
    </row>
    <row r="48" spans="1:14" ht="130.5" outlineLevel="1">
      <c r="A48" s="43"/>
      <c r="B48" s="48"/>
      <c r="C48" s="46"/>
      <c r="D48" s="40" t="s">
        <v>63</v>
      </c>
      <c r="E48" s="256">
        <f t="shared" ref="E48:E50" si="9">IF(G48="","",(G48-1)*33.3)</f>
        <v>33.299999999999997</v>
      </c>
      <c r="F48" s="8">
        <f>(G48-1)*33.3</f>
        <v>33.299999999999997</v>
      </c>
      <c r="G48" s="287">
        <v>2</v>
      </c>
      <c r="H48" s="82" t="s">
        <v>338</v>
      </c>
      <c r="I48" s="15" t="s">
        <v>254</v>
      </c>
      <c r="J48" s="15" t="s">
        <v>255</v>
      </c>
      <c r="K48" s="15" t="s">
        <v>256</v>
      </c>
      <c r="L48" s="16" t="s">
        <v>257</v>
      </c>
      <c r="N48" s="44"/>
    </row>
    <row r="49" spans="1:14" ht="101.45" outlineLevel="1">
      <c r="A49" s="43"/>
      <c r="B49" s="48"/>
      <c r="C49" s="46"/>
      <c r="D49" s="40" t="s">
        <v>64</v>
      </c>
      <c r="E49" s="256">
        <f t="shared" si="9"/>
        <v>66.599999999999994</v>
      </c>
      <c r="F49" s="8">
        <f>(G49-1)*33.3</f>
        <v>66.599999999999994</v>
      </c>
      <c r="G49" s="287">
        <v>3</v>
      </c>
      <c r="H49" s="82" t="s">
        <v>339</v>
      </c>
      <c r="I49" s="15" t="s">
        <v>258</v>
      </c>
      <c r="J49" s="15" t="s">
        <v>259</v>
      </c>
      <c r="K49" s="15" t="s">
        <v>305</v>
      </c>
      <c r="L49" s="16" t="s">
        <v>261</v>
      </c>
      <c r="N49" s="44"/>
    </row>
    <row r="50" spans="1:14" ht="116.1" outlineLevel="1">
      <c r="A50" s="43"/>
      <c r="B50" s="62"/>
      <c r="C50" s="61"/>
      <c r="D50" s="41" t="s">
        <v>65</v>
      </c>
      <c r="E50" s="256">
        <f t="shared" si="9"/>
        <v>66.599999999999994</v>
      </c>
      <c r="F50" s="8">
        <f>(G50-1)*33.3</f>
        <v>66.599999999999994</v>
      </c>
      <c r="G50" s="287">
        <v>3</v>
      </c>
      <c r="H50" s="82" t="s">
        <v>340</v>
      </c>
      <c r="I50" s="21" t="s">
        <v>262</v>
      </c>
      <c r="J50" s="21" t="s">
        <v>263</v>
      </c>
      <c r="K50" s="21" t="s">
        <v>264</v>
      </c>
      <c r="L50" s="22" t="s">
        <v>265</v>
      </c>
      <c r="N50" s="44"/>
    </row>
    <row r="51" spans="1:14" ht="14.45">
      <c r="A51" s="43"/>
      <c r="B51" s="47" t="s">
        <v>66</v>
      </c>
      <c r="C51" s="55"/>
      <c r="D51" s="32"/>
      <c r="E51" s="226">
        <f>IFERROR(AVERAGE(E53:E55,E57:E59,E61:E63),"")</f>
        <v>40.700000000000003</v>
      </c>
      <c r="F51" s="8">
        <f>AVERAGE(F53:F55,F57:F59,F61:F63)</f>
        <v>40.700000000000003</v>
      </c>
      <c r="G51" s="45"/>
      <c r="H51" s="77"/>
      <c r="I51" s="7"/>
      <c r="J51" s="7"/>
      <c r="K51" s="7"/>
      <c r="L51" s="9"/>
      <c r="N51" s="44"/>
    </row>
    <row r="52" spans="1:14" ht="14.45">
      <c r="A52" s="43"/>
      <c r="B52" s="48"/>
      <c r="C52" s="51" t="s">
        <v>67</v>
      </c>
      <c r="D52" s="34"/>
      <c r="E52" s="227">
        <f>IFERROR(AVERAGE(E53:E55),"")</f>
        <v>33.299999999999997</v>
      </c>
      <c r="F52" s="11">
        <f>AVERAGE(F53:F55)</f>
        <v>33.299999999999997</v>
      </c>
      <c r="G52" s="1"/>
      <c r="H52" s="78"/>
      <c r="I52" s="10"/>
      <c r="J52" s="10"/>
      <c r="K52" s="10"/>
      <c r="L52" s="12"/>
      <c r="N52" s="44"/>
    </row>
    <row r="53" spans="1:14" ht="101.45" outlineLevel="1">
      <c r="A53" s="43"/>
      <c r="B53" s="48"/>
      <c r="C53" s="46"/>
      <c r="D53" s="40" t="s">
        <v>68</v>
      </c>
      <c r="E53" s="256">
        <f t="shared" ref="E53:E55" si="10">IF(G53="","",(G53-1)*33.3)</f>
        <v>33.299999999999997</v>
      </c>
      <c r="F53" s="8">
        <f>(G53-1)*33.3</f>
        <v>33.299999999999997</v>
      </c>
      <c r="G53" s="279">
        <v>2</v>
      </c>
      <c r="H53" s="82" t="s">
        <v>341</v>
      </c>
      <c r="I53" s="15" t="s">
        <v>266</v>
      </c>
      <c r="J53" s="15" t="s">
        <v>267</v>
      </c>
      <c r="K53" s="15" t="s">
        <v>268</v>
      </c>
      <c r="L53" s="16" t="s">
        <v>269</v>
      </c>
      <c r="N53" s="44"/>
    </row>
    <row r="54" spans="1:14" ht="87" outlineLevel="1">
      <c r="A54" s="43"/>
      <c r="B54" s="48"/>
      <c r="C54" s="46"/>
      <c r="D54" s="36" t="s">
        <v>69</v>
      </c>
      <c r="E54" s="256">
        <f t="shared" si="10"/>
        <v>0</v>
      </c>
      <c r="F54" s="8">
        <f>(G54-1)*33.3</f>
        <v>0</v>
      </c>
      <c r="G54" s="279">
        <v>1</v>
      </c>
      <c r="H54" s="278" t="s">
        <v>342</v>
      </c>
      <c r="I54" s="15" t="s">
        <v>270</v>
      </c>
      <c r="J54" s="15" t="s">
        <v>271</v>
      </c>
      <c r="K54" s="15" t="s">
        <v>272</v>
      </c>
      <c r="L54" s="16" t="s">
        <v>273</v>
      </c>
      <c r="N54" s="44"/>
    </row>
    <row r="55" spans="1:14" ht="72.599999999999994" outlineLevel="1">
      <c r="A55" s="43"/>
      <c r="B55" s="48"/>
      <c r="C55" s="46"/>
      <c r="D55" s="40" t="s">
        <v>70</v>
      </c>
      <c r="E55" s="256">
        <f t="shared" si="10"/>
        <v>66.599999999999994</v>
      </c>
      <c r="F55" s="8">
        <f>(G55-1)*33.3</f>
        <v>66.599999999999994</v>
      </c>
      <c r="G55" s="279">
        <v>3</v>
      </c>
      <c r="H55" s="277" t="s">
        <v>343</v>
      </c>
      <c r="I55" s="15" t="s">
        <v>274</v>
      </c>
      <c r="J55" s="15" t="s">
        <v>275</v>
      </c>
      <c r="K55" s="15" t="s">
        <v>276</v>
      </c>
      <c r="L55" s="16" t="s">
        <v>277</v>
      </c>
      <c r="N55" s="44"/>
    </row>
    <row r="56" spans="1:14" ht="14.45">
      <c r="A56" s="43"/>
      <c r="B56" s="48"/>
      <c r="C56" s="51" t="s">
        <v>71</v>
      </c>
      <c r="D56" s="34"/>
      <c r="E56" s="227">
        <f>IFERROR(AVERAGE(E57:E59),"")</f>
        <v>33.299999999999997</v>
      </c>
      <c r="F56" s="11">
        <f>AVERAGE(F57:F59)</f>
        <v>33.299999999999997</v>
      </c>
      <c r="G56" s="1"/>
      <c r="H56" s="78"/>
      <c r="I56" s="10"/>
      <c r="J56" s="10"/>
      <c r="K56" s="10"/>
      <c r="L56" s="12"/>
      <c r="N56" s="44"/>
    </row>
    <row r="57" spans="1:14" ht="87" outlineLevel="1">
      <c r="A57" s="43"/>
      <c r="B57" s="48"/>
      <c r="C57" s="46"/>
      <c r="D57" s="40" t="s">
        <v>72</v>
      </c>
      <c r="E57" s="256">
        <f t="shared" ref="E57:E59" si="11">IF(G57="","",(G57-1)*33.3)</f>
        <v>33.299999999999997</v>
      </c>
      <c r="F57" s="8">
        <f>(G57-1)*33.3</f>
        <v>33.299999999999997</v>
      </c>
      <c r="G57" s="279">
        <v>2</v>
      </c>
      <c r="H57" s="82" t="s">
        <v>344</v>
      </c>
      <c r="I57" s="15" t="s">
        <v>278</v>
      </c>
      <c r="J57" s="15" t="s">
        <v>279</v>
      </c>
      <c r="K57" s="15" t="s">
        <v>280</v>
      </c>
      <c r="L57" s="16" t="s">
        <v>281</v>
      </c>
      <c r="N57" s="44"/>
    </row>
    <row r="58" spans="1:14" ht="101.45" outlineLevel="1">
      <c r="A58" s="43"/>
      <c r="B58" s="48"/>
      <c r="C58" s="46"/>
      <c r="D58" s="36" t="s">
        <v>73</v>
      </c>
      <c r="E58" s="256">
        <f t="shared" si="11"/>
        <v>33.299999999999997</v>
      </c>
      <c r="F58" s="8">
        <f>(G58-1)*33.3</f>
        <v>33.299999999999997</v>
      </c>
      <c r="G58" s="279">
        <v>2</v>
      </c>
      <c r="H58" s="82" t="s">
        <v>345</v>
      </c>
      <c r="I58" s="15" t="s">
        <v>282</v>
      </c>
      <c r="J58" s="15" t="s">
        <v>283</v>
      </c>
      <c r="K58" s="15" t="s">
        <v>284</v>
      </c>
      <c r="L58" s="16" t="s">
        <v>285</v>
      </c>
      <c r="N58" s="44"/>
    </row>
    <row r="59" spans="1:14" ht="101.45" outlineLevel="1">
      <c r="A59" s="43"/>
      <c r="B59" s="48"/>
      <c r="C59" s="46"/>
      <c r="D59" s="40" t="s">
        <v>74</v>
      </c>
      <c r="E59" s="256">
        <f t="shared" si="11"/>
        <v>33.299999999999997</v>
      </c>
      <c r="F59" s="8">
        <f>(G59-1)*33.3</f>
        <v>33.299999999999997</v>
      </c>
      <c r="G59" s="279">
        <v>2</v>
      </c>
      <c r="H59" s="82" t="s">
        <v>346</v>
      </c>
      <c r="I59" s="15" t="s">
        <v>286</v>
      </c>
      <c r="J59" s="15" t="s">
        <v>287</v>
      </c>
      <c r="K59" s="15" t="s">
        <v>288</v>
      </c>
      <c r="L59" s="16" t="s">
        <v>289</v>
      </c>
      <c r="N59" s="44"/>
    </row>
    <row r="60" spans="1:14" ht="14.45">
      <c r="A60" s="43"/>
      <c r="B60" s="48"/>
      <c r="C60" s="51" t="s">
        <v>75</v>
      </c>
      <c r="D60" s="34"/>
      <c r="E60" s="227">
        <f>IFERROR(AVERAGE(E61:E63),"")</f>
        <v>55.5</v>
      </c>
      <c r="F60" s="11">
        <f>AVERAGE(F61:F63)</f>
        <v>55.5</v>
      </c>
      <c r="G60" s="1"/>
      <c r="H60" s="78"/>
      <c r="I60" s="10"/>
      <c r="J60" s="10"/>
      <c r="K60" s="10"/>
      <c r="L60" s="12"/>
      <c r="N60" s="44"/>
    </row>
    <row r="61" spans="1:14" ht="101.45" outlineLevel="1">
      <c r="A61" s="43"/>
      <c r="B61" s="48"/>
      <c r="C61" s="46"/>
      <c r="D61" s="40" t="s">
        <v>76</v>
      </c>
      <c r="E61" s="256">
        <f t="shared" ref="E61:E63" si="12">IF(G61="","",(G61-1)*33.3)</f>
        <v>66.599999999999994</v>
      </c>
      <c r="F61" s="8">
        <f>(G61-1)*33.3</f>
        <v>66.599999999999994</v>
      </c>
      <c r="G61" s="279">
        <v>3</v>
      </c>
      <c r="H61" s="278" t="s">
        <v>347</v>
      </c>
      <c r="I61" s="15" t="s">
        <v>290</v>
      </c>
      <c r="J61" s="15" t="s">
        <v>291</v>
      </c>
      <c r="K61" s="15" t="s">
        <v>292</v>
      </c>
      <c r="L61" s="16" t="s">
        <v>293</v>
      </c>
      <c r="N61" s="44"/>
    </row>
    <row r="62" spans="1:14" ht="101.45" outlineLevel="1">
      <c r="A62" s="43"/>
      <c r="B62" s="48"/>
      <c r="C62" s="46"/>
      <c r="D62" s="36" t="s">
        <v>77</v>
      </c>
      <c r="E62" s="256">
        <f t="shared" si="12"/>
        <v>66.599999999999994</v>
      </c>
      <c r="F62" s="8">
        <f>(G62-1)*33.3</f>
        <v>66.599999999999994</v>
      </c>
      <c r="G62" s="279">
        <v>3</v>
      </c>
      <c r="H62" s="278" t="s">
        <v>348</v>
      </c>
      <c r="I62" s="15" t="s">
        <v>294</v>
      </c>
      <c r="J62" s="15" t="s">
        <v>295</v>
      </c>
      <c r="K62" s="15" t="s">
        <v>296</v>
      </c>
      <c r="L62" s="16" t="s">
        <v>297</v>
      </c>
      <c r="N62" s="44"/>
    </row>
    <row r="63" spans="1:14" ht="116.1" outlineLevel="1">
      <c r="A63" s="43"/>
      <c r="B63" s="62"/>
      <c r="C63" s="61"/>
      <c r="D63" s="39" t="s">
        <v>78</v>
      </c>
      <c r="E63" s="256">
        <f t="shared" si="12"/>
        <v>33.299999999999997</v>
      </c>
      <c r="F63" s="8">
        <f>(G63-1)*33.3</f>
        <v>33.299999999999997</v>
      </c>
      <c r="G63" s="279">
        <v>2</v>
      </c>
      <c r="H63" s="82" t="s">
        <v>349</v>
      </c>
      <c r="I63" s="21" t="s">
        <v>298</v>
      </c>
      <c r="J63" s="21" t="s">
        <v>299</v>
      </c>
      <c r="K63" s="21" t="s">
        <v>300</v>
      </c>
      <c r="L63" s="22" t="s">
        <v>301</v>
      </c>
      <c r="N63" s="44"/>
    </row>
    <row r="64" spans="1:14" ht="14.45">
      <c r="A64" s="44"/>
      <c r="B64" s="44"/>
      <c r="C64" s="44"/>
      <c r="D64" s="44"/>
      <c r="E64" s="44"/>
      <c r="F64" s="44"/>
      <c r="G64" s="44"/>
      <c r="H64" s="79"/>
      <c r="I64" s="79"/>
      <c r="J64" s="44"/>
      <c r="K64" s="44"/>
      <c r="L64" s="44"/>
      <c r="M64" s="44"/>
      <c r="N64" s="44"/>
    </row>
    <row r="65" spans="1:14" ht="14.45">
      <c r="A65" s="44"/>
      <c r="B65" s="44"/>
      <c r="C65" s="44"/>
      <c r="D65" s="44"/>
      <c r="E65" s="44"/>
      <c r="F65" s="44"/>
      <c r="G65" s="44"/>
      <c r="H65" s="79"/>
      <c r="I65" s="79"/>
      <c r="J65" s="44"/>
      <c r="K65" s="44"/>
      <c r="L65" s="44"/>
      <c r="M65" s="44"/>
      <c r="N65" s="44"/>
    </row>
    <row r="66" spans="1:14" ht="14.45">
      <c r="A66" s="44"/>
    </row>
  </sheetData>
  <conditionalFormatting sqref="F8:F11 F14:F24 F26:F29 F31:F33 F35:F37 F39:F41 F43:F46 F48:F50 F53:F55 F57:F59 F61:F63">
    <cfRule type="colorScale" priority="1">
      <colorScale>
        <cfvo type="min"/>
        <cfvo type="percentile" val="50"/>
        <cfvo type="max"/>
        <color rgb="FFF8696B"/>
        <color rgb="FFFFEB84"/>
        <color rgb="FF63BE7B"/>
      </colorScale>
    </cfRule>
  </conditionalFormatting>
  <conditionalFormatting sqref="I8:I11 I18:I20 I22:I24 I27:I29 I31:I33 I35:I37 I39:I41 I43:I46 I48:I50 I53:I55 I57:I59 I61:I63">
    <cfRule type="expression" dxfId="31" priority="5">
      <formula>G8=1</formula>
    </cfRule>
  </conditionalFormatting>
  <conditionalFormatting sqref="I14:I16">
    <cfRule type="expression" dxfId="30" priority="9">
      <formula>G14=1</formula>
    </cfRule>
  </conditionalFormatting>
  <conditionalFormatting sqref="J8:J11 J18:J20 J22:J24 J27:J29 J31:J33 J35:J37 J39:J41 J43:J46 J48:J50 J53:J55 J57:J59 J61:J63">
    <cfRule type="expression" dxfId="29" priority="4">
      <formula>G8=2</formula>
    </cfRule>
  </conditionalFormatting>
  <conditionalFormatting sqref="J14:J16">
    <cfRule type="expression" dxfId="28" priority="8">
      <formula>G14=2</formula>
    </cfRule>
  </conditionalFormatting>
  <conditionalFormatting sqref="K8:K11 K18:K20 K22:K24 K27:K29 K31:K33 K35:K37 K39:K41 K43:K46 K48:K50 K53:K55 K57:K59 K61:K63">
    <cfRule type="expression" dxfId="27" priority="3">
      <formula>G8=3</formula>
    </cfRule>
  </conditionalFormatting>
  <conditionalFormatting sqref="K14:K16">
    <cfRule type="expression" dxfId="26" priority="7">
      <formula>G14=3</formula>
    </cfRule>
  </conditionalFormatting>
  <conditionalFormatting sqref="L8:L11 L18:L20 L22:L24 L27:L29 L31:L33 L35:L37 L39:L41 L43:L46 L48:L50 L53:L55 L57:L59 L61:L63">
    <cfRule type="expression" dxfId="25" priority="2">
      <formula>G8=4</formula>
    </cfRule>
  </conditionalFormatting>
  <conditionalFormatting sqref="L14:L16">
    <cfRule type="expression" dxfId="24" priority="6">
      <formula>G14=4</formula>
    </cfRule>
  </conditionalFormatting>
  <dataValidations count="1">
    <dataValidation type="list" allowBlank="1" showInputMessage="1" showErrorMessage="1" sqref="G8:G11 G53:G55 G18:G20 G14:G16 G61:G63 G22:G24 G43:G46 G57:G59 G39:G41 G48:G50 G35:G37 G31:G33 G27:G29" xr:uid="{5CC50B03-5DDF-4574-9AE5-690B5D3C51E2}">
      <formula1>"1,2,3,4"</formula1>
    </dataValidation>
  </dataValidation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F385A-1522-4BB5-AC67-67C49B576FD0}">
  <sheetPr>
    <tabColor rgb="FFF79CC7"/>
  </sheetPr>
  <dimension ref="A1:M65"/>
  <sheetViews>
    <sheetView zoomScale="57" zoomScaleNormal="85" workbookViewId="0">
      <selection activeCell="E5" sqref="E5"/>
    </sheetView>
  </sheetViews>
  <sheetFormatPr defaultColWidth="0" defaultRowHeight="14.45" zeroHeight="1" outlineLevelRow="1"/>
  <cols>
    <col min="1" max="1" width="3.42578125" customWidth="1"/>
    <col min="2" max="2" width="16.42578125" bestFit="1" customWidth="1"/>
    <col min="3" max="3" width="29.5703125" bestFit="1" customWidth="1"/>
    <col min="4" max="4" width="20.5703125" customWidth="1"/>
    <col min="5" max="5" width="16.42578125" customWidth="1"/>
    <col min="6" max="6" width="3.42578125" customWidth="1"/>
    <col min="7" max="7" width="9.5703125" bestFit="1" customWidth="1"/>
    <col min="8" max="8" width="36.42578125" style="75" customWidth="1"/>
    <col min="9" max="12" width="30.5703125" customWidth="1"/>
    <col min="13" max="13" width="48.85546875" customWidth="1"/>
    <col min="14" max="16384" width="9.42578125" hidden="1"/>
  </cols>
  <sheetData>
    <row r="1" spans="1:13" ht="15" thickBot="1">
      <c r="A1" s="43"/>
      <c r="D1" s="26"/>
      <c r="M1" s="44"/>
    </row>
    <row r="2" spans="1:13" s="72" customFormat="1" ht="21.6" customHeight="1" thickBot="1">
      <c r="A2" s="64"/>
      <c r="B2" s="65" t="s">
        <v>7</v>
      </c>
      <c r="C2" s="66"/>
      <c r="D2" s="67"/>
      <c r="E2" s="68"/>
      <c r="F2" s="68"/>
      <c r="G2" s="69"/>
      <c r="H2" s="74"/>
      <c r="I2" s="68"/>
      <c r="J2" s="68"/>
      <c r="K2" s="68"/>
      <c r="L2" s="70">
        <v>45572</v>
      </c>
      <c r="M2" s="71"/>
    </row>
    <row r="3" spans="1:13">
      <c r="A3" s="43"/>
      <c r="B3" s="46"/>
      <c r="C3" s="46"/>
      <c r="D3" s="28"/>
      <c r="E3" s="1"/>
      <c r="F3" s="1"/>
      <c r="G3" s="2"/>
      <c r="H3" s="73"/>
      <c r="I3" s="1"/>
      <c r="J3" s="1"/>
      <c r="K3" s="1"/>
      <c r="L3" s="1"/>
      <c r="M3" s="44"/>
    </row>
    <row r="4" spans="1:13">
      <c r="A4" s="43"/>
      <c r="B4" s="60" t="s">
        <v>16</v>
      </c>
      <c r="C4" s="60" t="s">
        <v>17</v>
      </c>
      <c r="D4" s="30" t="s">
        <v>18</v>
      </c>
      <c r="E4" s="252">
        <f>IFERROR(AVERAGE(E6,E11,E24,E50),"")</f>
        <v>18.207894736842107</v>
      </c>
      <c r="F4" s="1"/>
      <c r="G4" s="63" t="s">
        <v>133</v>
      </c>
      <c r="H4" s="3" t="s">
        <v>134</v>
      </c>
      <c r="I4" s="4" t="s">
        <v>135</v>
      </c>
      <c r="J4" s="5" t="s">
        <v>136</v>
      </c>
      <c r="K4" s="6" t="s">
        <v>137</v>
      </c>
      <c r="M4" s="44"/>
    </row>
    <row r="5" spans="1:13">
      <c r="A5" s="43"/>
      <c r="B5" s="47" t="s">
        <v>19</v>
      </c>
      <c r="C5" s="55"/>
      <c r="D5" s="32"/>
      <c r="E5" s="8">
        <f>AVERAGE(E7:E10,E13:E15,E17:E19,E21:E23,E26:E28,E30:E32,E34:E36,E38:E40,E42:E45,E47:E49,E52:E54,E56:E58,E60:E62)</f>
        <v>21.117073170731697</v>
      </c>
      <c r="F5" s="7"/>
      <c r="G5" s="7"/>
      <c r="H5" s="7"/>
      <c r="I5" s="7"/>
      <c r="J5" s="7"/>
      <c r="K5" s="9"/>
      <c r="M5" s="44"/>
    </row>
    <row r="6" spans="1:13">
      <c r="A6" s="43"/>
      <c r="B6" s="48"/>
      <c r="C6" s="51" t="s">
        <v>20</v>
      </c>
      <c r="D6" s="34"/>
      <c r="E6" s="11">
        <f>IFERROR(AVERAGE(E7:E10),"")</f>
        <v>0</v>
      </c>
      <c r="F6" s="10"/>
      <c r="G6" s="10"/>
      <c r="H6" s="10"/>
      <c r="I6" s="10"/>
      <c r="J6" s="10"/>
      <c r="K6" s="12"/>
      <c r="M6" s="44"/>
    </row>
    <row r="7" spans="1:13" ht="195" customHeight="1" outlineLevel="1">
      <c r="A7" s="43"/>
      <c r="B7" s="48"/>
      <c r="C7" s="46"/>
      <c r="D7" s="33" t="s">
        <v>21</v>
      </c>
      <c r="E7" s="13">
        <f>IF(G7="","",(G7-1)*33.3)</f>
        <v>0</v>
      </c>
      <c r="F7" s="1"/>
      <c r="G7" s="279">
        <v>1</v>
      </c>
      <c r="H7" s="15" t="s">
        <v>138</v>
      </c>
      <c r="I7" s="15" t="s">
        <v>139</v>
      </c>
      <c r="J7" s="15" t="s">
        <v>140</v>
      </c>
      <c r="K7" s="16" t="s">
        <v>141</v>
      </c>
      <c r="M7" s="43"/>
    </row>
    <row r="8" spans="1:13" ht="153.94999999999999" customHeight="1" outlineLevel="1">
      <c r="A8" s="43"/>
      <c r="B8" s="48"/>
      <c r="C8" s="46"/>
      <c r="D8" s="35" t="s">
        <v>22</v>
      </c>
      <c r="E8" s="13">
        <f t="shared" ref="E8:E10" si="0">IF(G8="","",(G8-1)*33.3)</f>
        <v>0</v>
      </c>
      <c r="F8" s="1"/>
      <c r="G8" s="279">
        <v>1</v>
      </c>
      <c r="H8" s="15" t="s">
        <v>142</v>
      </c>
      <c r="I8" s="15" t="s">
        <v>143</v>
      </c>
      <c r="J8" s="15" t="s">
        <v>144</v>
      </c>
      <c r="K8" s="16" t="s">
        <v>145</v>
      </c>
      <c r="M8" s="44"/>
    </row>
    <row r="9" spans="1:13" ht="87" outlineLevel="1">
      <c r="A9" s="43"/>
      <c r="B9" s="48"/>
      <c r="C9" s="46"/>
      <c r="D9" s="36" t="s">
        <v>23</v>
      </c>
      <c r="E9" s="13">
        <f t="shared" si="0"/>
        <v>0</v>
      </c>
      <c r="F9" s="1"/>
      <c r="G9" s="279">
        <v>1</v>
      </c>
      <c r="H9" s="15" t="s">
        <v>146</v>
      </c>
      <c r="I9" s="15" t="s">
        <v>147</v>
      </c>
      <c r="J9" s="15" t="s">
        <v>148</v>
      </c>
      <c r="K9" s="16" t="s">
        <v>149</v>
      </c>
      <c r="M9" s="43"/>
    </row>
    <row r="10" spans="1:13" ht="72.599999999999994" outlineLevel="1">
      <c r="A10" s="43"/>
      <c r="B10" s="62"/>
      <c r="C10" s="61"/>
      <c r="D10" s="39" t="s">
        <v>24</v>
      </c>
      <c r="E10" s="13">
        <f t="shared" si="0"/>
        <v>0</v>
      </c>
      <c r="F10" s="18"/>
      <c r="G10" s="280">
        <v>1</v>
      </c>
      <c r="H10" s="21" t="s">
        <v>150</v>
      </c>
      <c r="I10" s="21" t="s">
        <v>151</v>
      </c>
      <c r="J10" s="21" t="s">
        <v>152</v>
      </c>
      <c r="K10" s="22" t="s">
        <v>153</v>
      </c>
      <c r="M10" s="44"/>
    </row>
    <row r="11" spans="1:13">
      <c r="A11" s="43"/>
      <c r="B11" s="47" t="s">
        <v>26</v>
      </c>
      <c r="C11" s="55"/>
      <c r="D11" s="32"/>
      <c r="E11" s="8">
        <f>IFERROR(AVERAGE(E12,E16,E20),"")</f>
        <v>29.599999999999998</v>
      </c>
      <c r="F11" s="7"/>
      <c r="G11" s="45"/>
      <c r="H11" s="7"/>
      <c r="I11" s="7"/>
      <c r="J11" s="7"/>
      <c r="K11" s="9"/>
      <c r="M11" s="44"/>
    </row>
    <row r="12" spans="1:13">
      <c r="A12" s="43"/>
      <c r="B12" s="48"/>
      <c r="C12" s="51" t="s">
        <v>28</v>
      </c>
      <c r="D12" s="34"/>
      <c r="E12" s="11">
        <f>IFERROR(AVERAGE(E13:E15),"")</f>
        <v>33.299999999999997</v>
      </c>
      <c r="F12" s="10"/>
      <c r="G12" s="1"/>
      <c r="H12" s="10"/>
      <c r="I12" s="10"/>
      <c r="J12" s="10"/>
      <c r="K12" s="12"/>
      <c r="M12" s="44"/>
    </row>
    <row r="13" spans="1:13" ht="116.1" outlineLevel="1">
      <c r="A13" s="43"/>
      <c r="B13" s="48"/>
      <c r="C13" s="46"/>
      <c r="D13" s="40" t="s">
        <v>29</v>
      </c>
      <c r="E13" s="13">
        <f t="shared" ref="E13:E15" si="1">IF(G13="","",(G13-1)*33.3)</f>
        <v>33.299999999999997</v>
      </c>
      <c r="F13" s="1"/>
      <c r="G13" s="279">
        <v>2</v>
      </c>
      <c r="H13" s="15" t="s">
        <v>154</v>
      </c>
      <c r="I13" s="15" t="s">
        <v>155</v>
      </c>
      <c r="J13" s="15" t="s">
        <v>156</v>
      </c>
      <c r="K13" s="16" t="s">
        <v>157</v>
      </c>
      <c r="M13" s="43"/>
    </row>
    <row r="14" spans="1:13" ht="122.85" customHeight="1" outlineLevel="1">
      <c r="A14" s="43"/>
      <c r="B14" s="48"/>
      <c r="C14" s="46"/>
      <c r="D14" s="36" t="s">
        <v>31</v>
      </c>
      <c r="E14" s="13">
        <f t="shared" si="1"/>
        <v>33.299999999999997</v>
      </c>
      <c r="F14" s="1"/>
      <c r="G14" s="279">
        <v>2</v>
      </c>
      <c r="H14" s="15" t="s">
        <v>158</v>
      </c>
      <c r="I14" s="15" t="s">
        <v>159</v>
      </c>
      <c r="J14" s="15" t="s">
        <v>160</v>
      </c>
      <c r="K14" s="16" t="s">
        <v>161</v>
      </c>
      <c r="M14" s="43"/>
    </row>
    <row r="15" spans="1:13" ht="116.1" outlineLevel="1">
      <c r="A15" s="43"/>
      <c r="B15" s="48"/>
      <c r="C15" s="46"/>
      <c r="D15" s="40" t="s">
        <v>32</v>
      </c>
      <c r="E15" s="13">
        <f t="shared" si="1"/>
        <v>33.299999999999997</v>
      </c>
      <c r="F15" s="1"/>
      <c r="G15" s="279">
        <v>2</v>
      </c>
      <c r="H15" s="15" t="s">
        <v>162</v>
      </c>
      <c r="I15" s="15" t="s">
        <v>163</v>
      </c>
      <c r="J15" s="15" t="s">
        <v>164</v>
      </c>
      <c r="K15" s="16" t="s">
        <v>165</v>
      </c>
      <c r="M15" s="44"/>
    </row>
    <row r="16" spans="1:13">
      <c r="A16" s="43"/>
      <c r="B16" s="48"/>
      <c r="C16" s="51" t="s">
        <v>33</v>
      </c>
      <c r="D16" s="34"/>
      <c r="E16" s="11">
        <f>IFERROR(AVERAGE(E17:E19),"")</f>
        <v>33.299999999999997</v>
      </c>
      <c r="F16" s="10"/>
      <c r="G16" s="1"/>
      <c r="H16" s="10"/>
      <c r="I16" s="10"/>
      <c r="J16" s="10"/>
      <c r="K16" s="12"/>
      <c r="M16" s="44"/>
    </row>
    <row r="17" spans="1:13" ht="130.5" outlineLevel="1">
      <c r="A17" s="43"/>
      <c r="B17" s="48"/>
      <c r="C17" s="46"/>
      <c r="D17" s="40" t="s">
        <v>34</v>
      </c>
      <c r="E17" s="13">
        <f t="shared" ref="E17:E19" si="2">IF(G17="","",(G17-1)*33.3)</f>
        <v>33.299999999999997</v>
      </c>
      <c r="F17" s="1"/>
      <c r="G17" s="279">
        <v>2</v>
      </c>
      <c r="H17" s="15" t="s">
        <v>166</v>
      </c>
      <c r="I17" s="15" t="s">
        <v>167</v>
      </c>
      <c r="J17" s="15" t="s">
        <v>168</v>
      </c>
      <c r="K17" s="16" t="s">
        <v>169</v>
      </c>
      <c r="M17" s="44"/>
    </row>
    <row r="18" spans="1:13" ht="130.5" outlineLevel="1">
      <c r="A18" s="43"/>
      <c r="B18" s="48"/>
      <c r="C18" s="46"/>
      <c r="D18" s="36" t="s">
        <v>35</v>
      </c>
      <c r="E18" s="13">
        <f t="shared" si="2"/>
        <v>33.299999999999997</v>
      </c>
      <c r="F18" s="1"/>
      <c r="G18" s="279">
        <v>2</v>
      </c>
      <c r="H18" s="15" t="s">
        <v>170</v>
      </c>
      <c r="I18" s="15" t="s">
        <v>171</v>
      </c>
      <c r="J18" s="15" t="s">
        <v>172</v>
      </c>
      <c r="K18" s="16" t="s">
        <v>173</v>
      </c>
      <c r="M18" s="43"/>
    </row>
    <row r="19" spans="1:13" ht="101.45" outlineLevel="1">
      <c r="A19" s="43"/>
      <c r="B19" s="48"/>
      <c r="C19" s="46"/>
      <c r="D19" s="40" t="s">
        <v>36</v>
      </c>
      <c r="E19" s="13">
        <f t="shared" si="2"/>
        <v>33.299999999999997</v>
      </c>
      <c r="F19" s="1"/>
      <c r="G19" s="279">
        <v>2</v>
      </c>
      <c r="H19" s="15" t="s">
        <v>174</v>
      </c>
      <c r="I19" s="15" t="s">
        <v>175</v>
      </c>
      <c r="J19" s="15" t="s">
        <v>176</v>
      </c>
      <c r="K19" s="16" t="s">
        <v>177</v>
      </c>
      <c r="M19" s="44"/>
    </row>
    <row r="20" spans="1:13">
      <c r="A20" s="43"/>
      <c r="B20" s="48"/>
      <c r="C20" s="51" t="s">
        <v>37</v>
      </c>
      <c r="D20" s="34"/>
      <c r="E20" s="11">
        <f>IFERROR(AVERAGE(E21:E23),"")</f>
        <v>22.2</v>
      </c>
      <c r="F20" s="10"/>
      <c r="G20" s="1"/>
      <c r="H20" s="10"/>
      <c r="I20" s="10"/>
      <c r="J20" s="10"/>
      <c r="K20" s="12"/>
      <c r="M20" s="44"/>
    </row>
    <row r="21" spans="1:13" ht="101.45" outlineLevel="1">
      <c r="A21" s="43"/>
      <c r="B21" s="48"/>
      <c r="C21" s="46"/>
      <c r="D21" s="40" t="s">
        <v>38</v>
      </c>
      <c r="E21" s="13">
        <f t="shared" ref="E21:E23" si="3">IF(G21="","",(G21-1)*33.3)</f>
        <v>33.299999999999997</v>
      </c>
      <c r="F21" s="1"/>
      <c r="G21" s="279">
        <v>2</v>
      </c>
      <c r="H21" s="15" t="s">
        <v>178</v>
      </c>
      <c r="I21" s="15" t="s">
        <v>179</v>
      </c>
      <c r="J21" s="15" t="s">
        <v>180</v>
      </c>
      <c r="K21" s="16" t="s">
        <v>181</v>
      </c>
      <c r="M21" s="44"/>
    </row>
    <row r="22" spans="1:13" ht="116.1" outlineLevel="1">
      <c r="A22" s="43"/>
      <c r="B22" s="48"/>
      <c r="C22" s="46"/>
      <c r="D22" s="36" t="s">
        <v>39</v>
      </c>
      <c r="E22" s="13">
        <f t="shared" si="3"/>
        <v>33.299999999999997</v>
      </c>
      <c r="F22" s="1"/>
      <c r="G22" s="279">
        <v>2</v>
      </c>
      <c r="H22" s="15" t="s">
        <v>182</v>
      </c>
      <c r="I22" s="15" t="s">
        <v>183</v>
      </c>
      <c r="J22" s="15" t="s">
        <v>184</v>
      </c>
      <c r="K22" s="16" t="s">
        <v>185</v>
      </c>
      <c r="M22" s="44"/>
    </row>
    <row r="23" spans="1:13" ht="87" outlineLevel="1">
      <c r="A23" s="43"/>
      <c r="B23" s="62"/>
      <c r="C23" s="61"/>
      <c r="D23" s="39" t="s">
        <v>40</v>
      </c>
      <c r="E23" s="13">
        <f t="shared" si="3"/>
        <v>0</v>
      </c>
      <c r="F23" s="18"/>
      <c r="G23" s="280">
        <v>1</v>
      </c>
      <c r="H23" s="21" t="s">
        <v>186</v>
      </c>
      <c r="I23" s="21" t="s">
        <v>187</v>
      </c>
      <c r="J23" s="21" t="s">
        <v>188</v>
      </c>
      <c r="K23" s="22" t="s">
        <v>189</v>
      </c>
      <c r="M23" s="43"/>
    </row>
    <row r="24" spans="1:13">
      <c r="A24" s="43"/>
      <c r="B24" s="47" t="s">
        <v>18</v>
      </c>
      <c r="C24" s="55"/>
      <c r="D24" s="32"/>
      <c r="E24" s="8">
        <f>IFERROR(AVERAGE(E26:E28,E30:E32,E34:E36,E38:E40,E42:E45,E47:E49),"")</f>
        <v>21.031578947368427</v>
      </c>
      <c r="F24" s="7"/>
      <c r="G24" s="45"/>
      <c r="H24" s="7"/>
      <c r="I24" s="7"/>
      <c r="J24" s="7"/>
      <c r="K24" s="9"/>
      <c r="M24" s="44"/>
    </row>
    <row r="25" spans="1:13">
      <c r="A25" s="43"/>
      <c r="B25" s="48"/>
      <c r="C25" s="51" t="s">
        <v>41</v>
      </c>
      <c r="D25" s="34"/>
      <c r="E25" s="11">
        <f>IFERROR(AVERAGE(E26:E28),"")</f>
        <v>33.299999999999997</v>
      </c>
      <c r="F25" s="10"/>
      <c r="G25" s="1"/>
      <c r="H25" s="10"/>
      <c r="I25" s="10"/>
      <c r="J25" s="10"/>
      <c r="K25" s="12"/>
      <c r="M25" s="44"/>
    </row>
    <row r="26" spans="1:13" ht="116.1" outlineLevel="1">
      <c r="A26" s="43"/>
      <c r="B26" s="48"/>
      <c r="C26" s="46"/>
      <c r="D26" s="40" t="s">
        <v>42</v>
      </c>
      <c r="E26" s="13">
        <f t="shared" ref="E26:E28" si="4">IF(G26="","",(G26-1)*33.3)</f>
        <v>33.299999999999997</v>
      </c>
      <c r="F26" s="1"/>
      <c r="G26" s="279">
        <v>2</v>
      </c>
      <c r="H26" s="15" t="s">
        <v>190</v>
      </c>
      <c r="I26" s="15" t="s">
        <v>191</v>
      </c>
      <c r="J26" s="15" t="s">
        <v>192</v>
      </c>
      <c r="K26" s="16" t="s">
        <v>193</v>
      </c>
      <c r="M26" s="43"/>
    </row>
    <row r="27" spans="1:13" ht="101.45" outlineLevel="1">
      <c r="A27" s="43"/>
      <c r="B27" s="48"/>
      <c r="C27" s="46"/>
      <c r="D27" s="36" t="s">
        <v>43</v>
      </c>
      <c r="E27" s="13">
        <f t="shared" si="4"/>
        <v>33.299999999999997</v>
      </c>
      <c r="F27" s="1"/>
      <c r="G27" s="279">
        <v>2</v>
      </c>
      <c r="H27" s="15" t="s">
        <v>194</v>
      </c>
      <c r="I27" s="15" t="s">
        <v>350</v>
      </c>
      <c r="J27" s="15" t="s">
        <v>196</v>
      </c>
      <c r="K27" s="16" t="s">
        <v>197</v>
      </c>
      <c r="M27" s="44"/>
    </row>
    <row r="28" spans="1:13" ht="116.1" outlineLevel="1">
      <c r="A28" s="43"/>
      <c r="B28" s="48"/>
      <c r="C28" s="46"/>
      <c r="D28" s="40" t="s">
        <v>44</v>
      </c>
      <c r="E28" s="13">
        <f t="shared" si="4"/>
        <v>33.299999999999997</v>
      </c>
      <c r="F28" s="1"/>
      <c r="G28" s="281">
        <v>2</v>
      </c>
      <c r="H28" s="15" t="s">
        <v>198</v>
      </c>
      <c r="I28" s="15" t="s">
        <v>199</v>
      </c>
      <c r="J28" s="15" t="s">
        <v>200</v>
      </c>
      <c r="K28" s="16" t="s">
        <v>201</v>
      </c>
      <c r="M28" s="44"/>
    </row>
    <row r="29" spans="1:13">
      <c r="A29" s="43"/>
      <c r="B29" s="48"/>
      <c r="C29" s="51" t="s">
        <v>45</v>
      </c>
      <c r="D29" s="34"/>
      <c r="E29" s="11">
        <f>IFERROR(AVERAGE(E30:E32),"")</f>
        <v>22.2</v>
      </c>
      <c r="F29" s="10"/>
      <c r="G29" s="1"/>
      <c r="H29" s="10"/>
      <c r="I29" s="10"/>
      <c r="J29" s="10"/>
      <c r="K29" s="12"/>
      <c r="M29" s="44"/>
    </row>
    <row r="30" spans="1:13" ht="130.5" outlineLevel="1">
      <c r="A30" s="43"/>
      <c r="B30" s="48"/>
      <c r="C30" s="46"/>
      <c r="D30" s="40" t="s">
        <v>46</v>
      </c>
      <c r="E30" s="13">
        <f t="shared" ref="E30:E32" si="5">IF(G30="","",(G30-1)*33.3)</f>
        <v>33.299999999999997</v>
      </c>
      <c r="F30" s="1"/>
      <c r="G30" s="281">
        <v>2</v>
      </c>
      <c r="H30" s="15" t="s">
        <v>202</v>
      </c>
      <c r="I30" s="15" t="s">
        <v>203</v>
      </c>
      <c r="J30" s="15" t="s">
        <v>204</v>
      </c>
      <c r="K30" s="16" t="s">
        <v>205</v>
      </c>
      <c r="M30" s="44"/>
    </row>
    <row r="31" spans="1:13" ht="155.1" customHeight="1" outlineLevel="1">
      <c r="A31" s="43"/>
      <c r="B31" s="48"/>
      <c r="C31" s="46"/>
      <c r="D31" s="36" t="s">
        <v>47</v>
      </c>
      <c r="E31" s="13">
        <f t="shared" si="5"/>
        <v>33.299999999999997</v>
      </c>
      <c r="F31" s="1"/>
      <c r="G31" s="281">
        <v>2</v>
      </c>
      <c r="H31" s="15" t="s">
        <v>206</v>
      </c>
      <c r="I31" s="15" t="s">
        <v>207</v>
      </c>
      <c r="J31" s="15" t="s">
        <v>208</v>
      </c>
      <c r="K31" s="16" t="s">
        <v>209</v>
      </c>
      <c r="M31" s="44"/>
    </row>
    <row r="32" spans="1:13" ht="156" customHeight="1" outlineLevel="1">
      <c r="A32" s="43"/>
      <c r="B32" s="48"/>
      <c r="C32" s="46"/>
      <c r="D32" s="40" t="s">
        <v>48</v>
      </c>
      <c r="E32" s="13">
        <f t="shared" si="5"/>
        <v>0</v>
      </c>
      <c r="F32" s="1"/>
      <c r="G32" s="281">
        <v>1</v>
      </c>
      <c r="H32" s="15" t="s">
        <v>210</v>
      </c>
      <c r="I32" s="15" t="s">
        <v>211</v>
      </c>
      <c r="J32" s="15" t="s">
        <v>212</v>
      </c>
      <c r="K32" s="16" t="s">
        <v>213</v>
      </c>
      <c r="M32" s="44"/>
    </row>
    <row r="33" spans="1:13">
      <c r="A33" s="43"/>
      <c r="B33" s="48"/>
      <c r="C33" s="51" t="s">
        <v>49</v>
      </c>
      <c r="D33" s="34"/>
      <c r="E33" s="11">
        <f>IFERROR(AVERAGE(E34:E36),"")</f>
        <v>0</v>
      </c>
      <c r="F33" s="10"/>
      <c r="G33" s="1"/>
      <c r="H33" s="10"/>
      <c r="I33" s="10"/>
      <c r="J33" s="10"/>
      <c r="K33" s="12"/>
      <c r="M33" s="44"/>
    </row>
    <row r="34" spans="1:13" ht="116.1" outlineLevel="1">
      <c r="A34" s="43"/>
      <c r="B34" s="48"/>
      <c r="C34" s="46"/>
      <c r="D34" s="40" t="s">
        <v>50</v>
      </c>
      <c r="E34" s="13">
        <f t="shared" ref="E34:E36" si="6">IF(G34="","",(G34-1)*33.3)</f>
        <v>0</v>
      </c>
      <c r="F34" s="1"/>
      <c r="G34" s="281">
        <v>1</v>
      </c>
      <c r="H34" s="15" t="s">
        <v>214</v>
      </c>
      <c r="I34" s="15" t="s">
        <v>215</v>
      </c>
      <c r="J34" s="15" t="s">
        <v>216</v>
      </c>
      <c r="K34" s="16" t="s">
        <v>217</v>
      </c>
      <c r="M34" s="44"/>
    </row>
    <row r="35" spans="1:13" ht="144" customHeight="1" outlineLevel="1">
      <c r="A35" s="43"/>
      <c r="B35" s="48"/>
      <c r="C35" s="46"/>
      <c r="D35" s="36" t="s">
        <v>51</v>
      </c>
      <c r="E35" s="13">
        <f t="shared" si="6"/>
        <v>0</v>
      </c>
      <c r="F35" s="1"/>
      <c r="G35" s="281">
        <v>1</v>
      </c>
      <c r="H35" s="15" t="s">
        <v>218</v>
      </c>
      <c r="I35" s="15" t="s">
        <v>219</v>
      </c>
      <c r="J35" s="15" t="s">
        <v>220</v>
      </c>
      <c r="K35" s="16" t="s">
        <v>221</v>
      </c>
      <c r="M35" s="44"/>
    </row>
    <row r="36" spans="1:13" ht="87" outlineLevel="1">
      <c r="A36" s="43"/>
      <c r="B36" s="48"/>
      <c r="C36" s="46"/>
      <c r="D36" s="40" t="s">
        <v>52</v>
      </c>
      <c r="E36" s="13">
        <f t="shared" si="6"/>
        <v>0</v>
      </c>
      <c r="F36" s="1"/>
      <c r="G36" s="279">
        <v>1</v>
      </c>
      <c r="H36" s="15" t="s">
        <v>222</v>
      </c>
      <c r="I36" s="15" t="s">
        <v>223</v>
      </c>
      <c r="J36" s="15" t="s">
        <v>224</v>
      </c>
      <c r="K36" s="16" t="s">
        <v>225</v>
      </c>
      <c r="M36" s="44"/>
    </row>
    <row r="37" spans="1:13">
      <c r="A37" s="43"/>
      <c r="B37" s="48"/>
      <c r="C37" s="51" t="s">
        <v>53</v>
      </c>
      <c r="D37" s="34"/>
      <c r="E37" s="11">
        <f>IFERROR(AVERAGE(E38:E40),"")</f>
        <v>22.2</v>
      </c>
      <c r="F37" s="10"/>
      <c r="G37" s="1"/>
      <c r="H37" s="10"/>
      <c r="I37" s="10"/>
      <c r="J37" s="10"/>
      <c r="K37" s="12"/>
      <c r="M37" s="44"/>
    </row>
    <row r="38" spans="1:13" ht="130.5" outlineLevel="1">
      <c r="A38" s="43"/>
      <c r="B38" s="48"/>
      <c r="C38" s="46"/>
      <c r="D38" s="40" t="s">
        <v>54</v>
      </c>
      <c r="E38" s="13">
        <f t="shared" ref="E38:E40" si="7">IF(G38="","",(G38-1)*33.3)</f>
        <v>0</v>
      </c>
      <c r="F38" s="1"/>
      <c r="G38" s="279">
        <v>1</v>
      </c>
      <c r="H38" s="15" t="s">
        <v>226</v>
      </c>
      <c r="I38" s="15" t="s">
        <v>227</v>
      </c>
      <c r="J38" s="15" t="s">
        <v>228</v>
      </c>
      <c r="K38" s="16" t="s">
        <v>229</v>
      </c>
      <c r="M38" s="44"/>
    </row>
    <row r="39" spans="1:13" ht="116.45" customHeight="1" outlineLevel="1">
      <c r="A39" s="43"/>
      <c r="B39" s="48"/>
      <c r="C39" s="46"/>
      <c r="D39" s="36" t="s">
        <v>55</v>
      </c>
      <c r="E39" s="13">
        <f t="shared" si="7"/>
        <v>33.299999999999997</v>
      </c>
      <c r="F39" s="1"/>
      <c r="G39" s="279">
        <v>2</v>
      </c>
      <c r="H39" s="15" t="s">
        <v>230</v>
      </c>
      <c r="I39" s="15" t="s">
        <v>231</v>
      </c>
      <c r="J39" s="15" t="s">
        <v>232</v>
      </c>
      <c r="K39" s="16" t="s">
        <v>233</v>
      </c>
      <c r="M39" s="44"/>
    </row>
    <row r="40" spans="1:13" ht="116.1" outlineLevel="1">
      <c r="A40" s="43"/>
      <c r="B40" s="48"/>
      <c r="C40" s="46"/>
      <c r="D40" s="40" t="s">
        <v>56</v>
      </c>
      <c r="E40" s="13">
        <f t="shared" si="7"/>
        <v>33.299999999999997</v>
      </c>
      <c r="F40" s="1"/>
      <c r="G40" s="279">
        <v>2</v>
      </c>
      <c r="H40" s="15" t="s">
        <v>234</v>
      </c>
      <c r="I40" s="15" t="s">
        <v>235</v>
      </c>
      <c r="J40" s="15" t="s">
        <v>236</v>
      </c>
      <c r="K40" s="16" t="s">
        <v>237</v>
      </c>
      <c r="M40" s="44"/>
    </row>
    <row r="41" spans="1:13">
      <c r="A41" s="43"/>
      <c r="B41" s="48"/>
      <c r="C41" s="51" t="s">
        <v>57</v>
      </c>
      <c r="D41" s="34"/>
      <c r="E41" s="11">
        <f>IFERROR(AVERAGE(E42:E45),"")</f>
        <v>33.299999999999997</v>
      </c>
      <c r="F41" s="10"/>
      <c r="G41" s="1"/>
      <c r="H41" s="10"/>
      <c r="I41" s="10"/>
      <c r="J41" s="10"/>
      <c r="K41" s="12"/>
      <c r="M41" s="44"/>
    </row>
    <row r="42" spans="1:13" ht="57.95" outlineLevel="1">
      <c r="A42" s="43"/>
      <c r="B42" s="48"/>
      <c r="C42" s="46"/>
      <c r="D42" s="40" t="s">
        <v>58</v>
      </c>
      <c r="E42" s="13">
        <f t="shared" ref="E42:E45" si="8">IF(G42="","",(G42-1)*33.3)</f>
        <v>33.299999999999997</v>
      </c>
      <c r="F42" s="1"/>
      <c r="G42" s="279">
        <v>2</v>
      </c>
      <c r="H42" s="15" t="s">
        <v>238</v>
      </c>
      <c r="I42" s="15" t="s">
        <v>239</v>
      </c>
      <c r="J42" s="15" t="s">
        <v>240</v>
      </c>
      <c r="K42" s="16" t="s">
        <v>241</v>
      </c>
      <c r="M42" s="44"/>
    </row>
    <row r="43" spans="1:13" ht="87" outlineLevel="1">
      <c r="A43" s="43"/>
      <c r="B43" s="48"/>
      <c r="C43" s="46"/>
      <c r="D43" s="36" t="s">
        <v>59</v>
      </c>
      <c r="E43" s="13">
        <f t="shared" si="8"/>
        <v>33.299999999999997</v>
      </c>
      <c r="F43" s="1"/>
      <c r="G43" s="279">
        <v>2</v>
      </c>
      <c r="H43" s="15" t="s">
        <v>242</v>
      </c>
      <c r="I43" s="15" t="s">
        <v>243</v>
      </c>
      <c r="J43" s="15" t="s">
        <v>244</v>
      </c>
      <c r="K43" s="16" t="s">
        <v>245</v>
      </c>
      <c r="M43" s="44"/>
    </row>
    <row r="44" spans="1:13" ht="72.599999999999994" outlineLevel="1">
      <c r="A44" s="43"/>
      <c r="B44" s="48"/>
      <c r="C44" s="46"/>
      <c r="D44" s="36" t="s">
        <v>60</v>
      </c>
      <c r="E44" s="13">
        <f t="shared" si="8"/>
        <v>33.299999999999997</v>
      </c>
      <c r="F44" s="24"/>
      <c r="G44" s="281">
        <v>2</v>
      </c>
      <c r="H44" s="15" t="s">
        <v>246</v>
      </c>
      <c r="I44" s="15" t="s">
        <v>247</v>
      </c>
      <c r="J44" s="15" t="s">
        <v>248</v>
      </c>
      <c r="K44" s="16" t="s">
        <v>249</v>
      </c>
      <c r="M44" s="44"/>
    </row>
    <row r="45" spans="1:13" ht="87" outlineLevel="1">
      <c r="A45" s="43"/>
      <c r="B45" s="48"/>
      <c r="C45" s="46"/>
      <c r="D45" s="40" t="s">
        <v>61</v>
      </c>
      <c r="E45" s="13">
        <f t="shared" si="8"/>
        <v>33.299999999999997</v>
      </c>
      <c r="F45" s="1"/>
      <c r="G45" s="279">
        <v>2</v>
      </c>
      <c r="H45" s="15" t="s">
        <v>250</v>
      </c>
      <c r="I45" s="15" t="s">
        <v>251</v>
      </c>
      <c r="J45" s="15" t="s">
        <v>252</v>
      </c>
      <c r="K45" s="16" t="s">
        <v>253</v>
      </c>
      <c r="M45" s="44"/>
    </row>
    <row r="46" spans="1:13">
      <c r="A46" s="43"/>
      <c r="B46" s="48"/>
      <c r="C46" s="51" t="s">
        <v>62</v>
      </c>
      <c r="D46" s="34"/>
      <c r="E46" s="11">
        <f>IFERROR(AVERAGE(E47:E49),"")</f>
        <v>11.1</v>
      </c>
      <c r="F46" s="10"/>
      <c r="G46" s="1"/>
      <c r="H46" s="10"/>
      <c r="I46" s="10"/>
      <c r="J46" s="10"/>
      <c r="K46" s="12"/>
      <c r="M46" s="44"/>
    </row>
    <row r="47" spans="1:13" ht="159.6" outlineLevel="1">
      <c r="A47" s="43"/>
      <c r="B47" s="48"/>
      <c r="C47" s="46"/>
      <c r="D47" s="40" t="s">
        <v>63</v>
      </c>
      <c r="E47" s="13">
        <f t="shared" ref="E47:E49" si="9">IF(G47="","",(G47-1)*33.3)</f>
        <v>0</v>
      </c>
      <c r="F47" s="1"/>
      <c r="G47" s="279">
        <v>1</v>
      </c>
      <c r="H47" s="15" t="s">
        <v>254</v>
      </c>
      <c r="I47" s="15" t="s">
        <v>255</v>
      </c>
      <c r="J47" s="15" t="s">
        <v>256</v>
      </c>
      <c r="K47" s="16" t="s">
        <v>257</v>
      </c>
      <c r="M47" s="44"/>
    </row>
    <row r="48" spans="1:13" ht="116.1" outlineLevel="1">
      <c r="A48" s="43"/>
      <c r="B48" s="48"/>
      <c r="C48" s="46"/>
      <c r="D48" s="40" t="s">
        <v>64</v>
      </c>
      <c r="E48" s="13">
        <f t="shared" si="9"/>
        <v>0</v>
      </c>
      <c r="F48" s="1"/>
      <c r="G48" s="279">
        <v>1</v>
      </c>
      <c r="H48" s="15" t="s">
        <v>258</v>
      </c>
      <c r="I48" s="15" t="s">
        <v>259</v>
      </c>
      <c r="J48" s="15" t="s">
        <v>305</v>
      </c>
      <c r="K48" s="16" t="s">
        <v>261</v>
      </c>
      <c r="M48" s="44"/>
    </row>
    <row r="49" spans="1:13" ht="116.1" outlineLevel="1">
      <c r="A49" s="43"/>
      <c r="B49" s="62"/>
      <c r="C49" s="61"/>
      <c r="D49" s="41" t="s">
        <v>65</v>
      </c>
      <c r="E49" s="13">
        <f t="shared" si="9"/>
        <v>33.299999999999997</v>
      </c>
      <c r="F49" s="18"/>
      <c r="G49" s="280">
        <v>2</v>
      </c>
      <c r="H49" s="21" t="s">
        <v>262</v>
      </c>
      <c r="I49" s="21" t="s">
        <v>263</v>
      </c>
      <c r="J49" s="21" t="s">
        <v>264</v>
      </c>
      <c r="K49" s="22" t="s">
        <v>265</v>
      </c>
      <c r="M49" s="44"/>
    </row>
    <row r="50" spans="1:13">
      <c r="A50" s="43"/>
      <c r="B50" s="47" t="s">
        <v>66</v>
      </c>
      <c r="C50" s="55"/>
      <c r="D50" s="32"/>
      <c r="E50" s="8">
        <f>IFERROR(AVERAGE(E52:E54,E56:E58,E60:E62),"")</f>
        <v>22.200000000000003</v>
      </c>
      <c r="F50" s="7"/>
      <c r="G50" s="45"/>
      <c r="H50" s="7"/>
      <c r="I50" s="7"/>
      <c r="J50" s="7"/>
      <c r="K50" s="9"/>
      <c r="M50" s="44"/>
    </row>
    <row r="51" spans="1:13">
      <c r="A51" s="43"/>
      <c r="B51" s="48"/>
      <c r="C51" s="51" t="s">
        <v>67</v>
      </c>
      <c r="D51" s="34"/>
      <c r="E51" s="11">
        <f>IFERROR(AVERAGE(E52:E54),"")</f>
        <v>11.1</v>
      </c>
      <c r="F51" s="10"/>
      <c r="G51" s="1"/>
      <c r="H51" s="10"/>
      <c r="I51" s="10"/>
      <c r="J51" s="10"/>
      <c r="K51" s="12"/>
      <c r="M51" s="44"/>
    </row>
    <row r="52" spans="1:13" ht="130.5" outlineLevel="1">
      <c r="A52" s="43"/>
      <c r="B52" s="48"/>
      <c r="C52" s="46"/>
      <c r="D52" s="40" t="s">
        <v>68</v>
      </c>
      <c r="E52" s="13">
        <f t="shared" ref="E52:E54" si="10">IF(G52="","",(G52-1)*33.3)</f>
        <v>33.299999999999997</v>
      </c>
      <c r="F52" s="1"/>
      <c r="G52" s="279">
        <v>2</v>
      </c>
      <c r="H52" s="15" t="s">
        <v>266</v>
      </c>
      <c r="I52" s="15" t="s">
        <v>267</v>
      </c>
      <c r="J52" s="15" t="s">
        <v>268</v>
      </c>
      <c r="K52" s="16" t="s">
        <v>269</v>
      </c>
      <c r="M52" s="44"/>
    </row>
    <row r="53" spans="1:13" ht="101.45" outlineLevel="1">
      <c r="A53" s="43"/>
      <c r="B53" s="48"/>
      <c r="C53" s="46"/>
      <c r="D53" s="36" t="s">
        <v>69</v>
      </c>
      <c r="E53" s="13">
        <f t="shared" si="10"/>
        <v>0</v>
      </c>
      <c r="F53" s="1"/>
      <c r="G53" s="279">
        <v>1</v>
      </c>
      <c r="H53" s="15" t="s">
        <v>270</v>
      </c>
      <c r="I53" s="15" t="s">
        <v>271</v>
      </c>
      <c r="J53" s="15" t="s">
        <v>272</v>
      </c>
      <c r="K53" s="16" t="s">
        <v>273</v>
      </c>
      <c r="M53" s="44"/>
    </row>
    <row r="54" spans="1:13" ht="101.45" outlineLevel="1">
      <c r="A54" s="43"/>
      <c r="B54" s="48"/>
      <c r="C54" s="46"/>
      <c r="D54" s="40" t="s">
        <v>70</v>
      </c>
      <c r="E54" s="13">
        <f t="shared" si="10"/>
        <v>0</v>
      </c>
      <c r="F54" s="1"/>
      <c r="G54" s="279">
        <v>1</v>
      </c>
      <c r="H54" s="15" t="s">
        <v>274</v>
      </c>
      <c r="I54" s="15" t="s">
        <v>275</v>
      </c>
      <c r="J54" s="15" t="s">
        <v>276</v>
      </c>
      <c r="K54" s="16" t="s">
        <v>277</v>
      </c>
      <c r="M54" s="44"/>
    </row>
    <row r="55" spans="1:13">
      <c r="A55" s="43"/>
      <c r="B55" s="48"/>
      <c r="C55" s="51" t="s">
        <v>71</v>
      </c>
      <c r="D55" s="34"/>
      <c r="E55" s="11">
        <f>IFERROR(AVERAGE(E56:E58),"")</f>
        <v>33.299999999999997</v>
      </c>
      <c r="F55" s="10"/>
      <c r="G55" s="1"/>
      <c r="H55" s="10"/>
      <c r="I55" s="10"/>
      <c r="J55" s="10"/>
      <c r="K55" s="12"/>
      <c r="M55" s="44"/>
    </row>
    <row r="56" spans="1:13" ht="101.45" outlineLevel="1">
      <c r="A56" s="43"/>
      <c r="B56" s="48"/>
      <c r="C56" s="46"/>
      <c r="D56" s="40" t="s">
        <v>72</v>
      </c>
      <c r="E56" s="13">
        <f t="shared" ref="E56:E58" si="11">IF(G56="","",(G56-1)*33.3)</f>
        <v>33.299999999999997</v>
      </c>
      <c r="F56" s="1"/>
      <c r="G56" s="279">
        <v>2</v>
      </c>
      <c r="H56" s="15" t="s">
        <v>278</v>
      </c>
      <c r="I56" s="15" t="s">
        <v>279</v>
      </c>
      <c r="J56" s="15" t="s">
        <v>280</v>
      </c>
      <c r="K56" s="16" t="s">
        <v>281</v>
      </c>
      <c r="M56" s="44"/>
    </row>
    <row r="57" spans="1:13" ht="116.1" outlineLevel="1">
      <c r="A57" s="43"/>
      <c r="B57" s="48"/>
      <c r="C57" s="46"/>
      <c r="D57" s="36" t="s">
        <v>73</v>
      </c>
      <c r="E57" s="13">
        <f t="shared" si="11"/>
        <v>33.299999999999997</v>
      </c>
      <c r="F57" s="1"/>
      <c r="G57" s="279">
        <v>2</v>
      </c>
      <c r="H57" s="15" t="s">
        <v>282</v>
      </c>
      <c r="I57" s="15" t="s">
        <v>283</v>
      </c>
      <c r="J57" s="15" t="s">
        <v>284</v>
      </c>
      <c r="K57" s="16" t="s">
        <v>285</v>
      </c>
      <c r="M57" s="44"/>
    </row>
    <row r="58" spans="1:13" ht="101.45" outlineLevel="1">
      <c r="A58" s="43"/>
      <c r="B58" s="48"/>
      <c r="C58" s="46"/>
      <c r="D58" s="40" t="s">
        <v>74</v>
      </c>
      <c r="E58" s="13">
        <f t="shared" si="11"/>
        <v>33.299999999999997</v>
      </c>
      <c r="F58" s="1"/>
      <c r="G58" s="279">
        <v>2</v>
      </c>
      <c r="H58" s="15" t="s">
        <v>286</v>
      </c>
      <c r="I58" s="15" t="s">
        <v>287</v>
      </c>
      <c r="J58" s="15" t="s">
        <v>288</v>
      </c>
      <c r="K58" s="16" t="s">
        <v>289</v>
      </c>
      <c r="M58" s="44"/>
    </row>
    <row r="59" spans="1:13">
      <c r="A59" s="43"/>
      <c r="B59" s="48"/>
      <c r="C59" s="51" t="s">
        <v>75</v>
      </c>
      <c r="D59" s="34"/>
      <c r="E59" s="11">
        <f>IFERROR(AVERAGE(E60:E62),"")</f>
        <v>22.2</v>
      </c>
      <c r="F59" s="10"/>
      <c r="G59" s="1"/>
      <c r="H59" s="10"/>
      <c r="I59" s="10"/>
      <c r="J59" s="10"/>
      <c r="K59" s="12"/>
      <c r="M59" s="44"/>
    </row>
    <row r="60" spans="1:13" ht="116.1" outlineLevel="1">
      <c r="A60" s="43"/>
      <c r="B60" s="48"/>
      <c r="C60" s="46"/>
      <c r="D60" s="40" t="s">
        <v>76</v>
      </c>
      <c r="E60" s="13">
        <f t="shared" ref="E60:E62" si="12">IF(G60="","",(G60-1)*33.3)</f>
        <v>33.299999999999997</v>
      </c>
      <c r="F60" s="1"/>
      <c r="G60" s="279">
        <v>2</v>
      </c>
      <c r="H60" s="15" t="s">
        <v>290</v>
      </c>
      <c r="I60" s="15" t="s">
        <v>291</v>
      </c>
      <c r="J60" s="15" t="s">
        <v>292</v>
      </c>
      <c r="K60" s="16" t="s">
        <v>293</v>
      </c>
      <c r="M60" s="44"/>
    </row>
    <row r="61" spans="1:13" ht="130.5" outlineLevel="1">
      <c r="A61" s="43"/>
      <c r="B61" s="48"/>
      <c r="C61" s="46"/>
      <c r="D61" s="36" t="s">
        <v>77</v>
      </c>
      <c r="E61" s="13">
        <f t="shared" si="12"/>
        <v>33.299999999999997</v>
      </c>
      <c r="F61" s="1"/>
      <c r="G61" s="279">
        <v>2</v>
      </c>
      <c r="H61" s="15" t="s">
        <v>294</v>
      </c>
      <c r="I61" s="15" t="s">
        <v>295</v>
      </c>
      <c r="J61" s="15" t="s">
        <v>296</v>
      </c>
      <c r="K61" s="16" t="s">
        <v>297</v>
      </c>
      <c r="M61" s="44"/>
    </row>
    <row r="62" spans="1:13" ht="186.95" customHeight="1" outlineLevel="1">
      <c r="A62" s="43"/>
      <c r="B62" s="62"/>
      <c r="C62" s="61"/>
      <c r="D62" s="39" t="s">
        <v>78</v>
      </c>
      <c r="E62" s="13">
        <f t="shared" si="12"/>
        <v>0</v>
      </c>
      <c r="F62" s="18"/>
      <c r="G62" s="280">
        <v>1</v>
      </c>
      <c r="H62" s="21" t="s">
        <v>298</v>
      </c>
      <c r="I62" s="21" t="s">
        <v>299</v>
      </c>
      <c r="J62" s="21" t="s">
        <v>300</v>
      </c>
      <c r="K62" s="22" t="s">
        <v>301</v>
      </c>
      <c r="M62" s="44"/>
    </row>
    <row r="63" spans="1:13">
      <c r="A63" s="44"/>
      <c r="B63" s="44"/>
      <c r="C63" s="44"/>
      <c r="D63" s="44"/>
      <c r="E63" s="44"/>
      <c r="F63" s="44"/>
      <c r="G63" s="44"/>
      <c r="H63" s="79"/>
      <c r="I63" s="44"/>
      <c r="J63" s="44"/>
      <c r="K63" s="44"/>
      <c r="L63" s="44"/>
      <c r="M63" s="44"/>
    </row>
    <row r="64" spans="1:13">
      <c r="A64" s="44"/>
      <c r="B64" s="44"/>
      <c r="C64" s="44"/>
      <c r="D64" s="44"/>
      <c r="E64" s="44"/>
      <c r="F64" s="44"/>
      <c r="G64" s="44"/>
      <c r="H64" s="79"/>
      <c r="I64" s="44"/>
      <c r="J64" s="44"/>
      <c r="K64" s="44"/>
      <c r="L64" s="44"/>
      <c r="M64" s="44"/>
    </row>
    <row r="65" spans="1:7">
      <c r="A65" s="44"/>
      <c r="G65" s="44"/>
    </row>
  </sheetData>
  <conditionalFormatting sqref="H7:H10 H17:H19 H21:H23 H26:H28 H30:H32 H34:H36 H38:H40 H42:H45 H47:H49 H52:H54 H56:H58 H60:H62">
    <cfRule type="expression" dxfId="23" priority="4">
      <formula>G7=1</formula>
    </cfRule>
  </conditionalFormatting>
  <conditionalFormatting sqref="H13:H15">
    <cfRule type="expression" dxfId="22" priority="8">
      <formula>G13=1</formula>
    </cfRule>
  </conditionalFormatting>
  <conditionalFormatting sqref="I7:I10 I17:I19 I21:I23 I26:I28 I30:I32 I34:I36 I38:I40 I42:I45 I47:I49 I52:I54 I56:I58 I60:I62">
    <cfRule type="expression" dxfId="21" priority="3">
      <formula>G7=2</formula>
    </cfRule>
  </conditionalFormatting>
  <conditionalFormatting sqref="I13:I15">
    <cfRule type="expression" dxfId="20" priority="7">
      <formula>G13=2</formula>
    </cfRule>
  </conditionalFormatting>
  <conditionalFormatting sqref="J7:J10 J17:J19 J21:J23 J26:J28 J30:J32 J34:J36 J38:J40 J42:J45 J47:J49 J52:J54 J56:J58 J60:J62">
    <cfRule type="expression" dxfId="19" priority="2">
      <formula>G7=3</formula>
    </cfRule>
  </conditionalFormatting>
  <conditionalFormatting sqref="J13:J15">
    <cfRule type="expression" dxfId="18" priority="6">
      <formula>G13=3</formula>
    </cfRule>
  </conditionalFormatting>
  <conditionalFormatting sqref="K7:K10 K17:K19 K21:K23 K26:K28 K30:K32 K34:K36 K38:K40 K42:K45 K47:K49 K52:K54 K56:K58 K60:K62">
    <cfRule type="expression" dxfId="17" priority="1">
      <formula>G7=4</formula>
    </cfRule>
  </conditionalFormatting>
  <conditionalFormatting sqref="K13:K15">
    <cfRule type="expression" dxfId="16" priority="5">
      <formula>G13=4</formula>
    </cfRule>
  </conditionalFormatting>
  <dataValidations count="1">
    <dataValidation type="list" allowBlank="1" showInputMessage="1" showErrorMessage="1" sqref="G7:G10 G21:G23 G17:G19 G13:G15 G47:G49 G42:G45 G38:G40 G34:G36 G30:G32 G26:G28 G60:G62 G56:G58 G52:G54" xr:uid="{95AF77A6-3BF7-414D-8152-FDE0F36FE996}">
      <formula1>"1,2,3,4"</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07D4A-B420-4331-B542-4EF5E6619FA3}">
  <sheetPr>
    <tabColor rgb="FFF79CC7"/>
  </sheetPr>
  <dimension ref="A1:N65"/>
  <sheetViews>
    <sheetView zoomScale="70" zoomScaleNormal="70" workbookViewId="0">
      <pane xSplit="6" ySplit="4" topLeftCell="G5" activePane="bottomRight" state="frozen"/>
      <selection pane="bottomRight" activeCell="E5" sqref="E5"/>
      <selection pane="bottomLeft" activeCell="A5" sqref="A5"/>
      <selection pane="topRight" activeCell="G1" sqref="G1"/>
    </sheetView>
  </sheetViews>
  <sheetFormatPr defaultColWidth="0" defaultRowHeight="14.45" zeroHeight="1" outlineLevelRow="1"/>
  <cols>
    <col min="1" max="3" width="3.42578125" customWidth="1"/>
    <col min="4" max="4" width="20.5703125" customWidth="1"/>
    <col min="5" max="6" width="5.42578125" customWidth="1"/>
    <col min="7" max="7" width="5.42578125" bestFit="1" customWidth="1"/>
    <col min="8" max="8" width="21.5703125" style="75" customWidth="1"/>
    <col min="9" max="9" width="55.42578125" style="75" customWidth="1"/>
    <col min="10" max="13" width="30.5703125" customWidth="1"/>
    <col min="14" max="14" width="35.85546875" customWidth="1"/>
    <col min="15" max="16384" width="9.42578125" hidden="1"/>
  </cols>
  <sheetData>
    <row r="1" spans="1:14" ht="15" thickBot="1">
      <c r="A1" s="43"/>
      <c r="D1" s="26"/>
      <c r="N1" s="44"/>
    </row>
    <row r="2" spans="1:14" s="72" customFormat="1" ht="21.6" customHeight="1" thickBot="1">
      <c r="A2" s="64"/>
      <c r="B2" s="65" t="s">
        <v>351</v>
      </c>
      <c r="C2" s="66"/>
      <c r="D2" s="67"/>
      <c r="E2" s="68"/>
      <c r="F2" s="68"/>
      <c r="G2" s="69"/>
      <c r="H2" s="74"/>
      <c r="I2" s="74"/>
      <c r="J2" s="68"/>
      <c r="K2" s="68"/>
      <c r="L2" s="68"/>
      <c r="M2" s="70">
        <v>45572</v>
      </c>
      <c r="N2" s="44"/>
    </row>
    <row r="3" spans="1:14">
      <c r="A3" s="43"/>
      <c r="B3" s="46"/>
      <c r="C3" s="46"/>
      <c r="D3" s="28"/>
      <c r="E3" s="1"/>
      <c r="F3" s="1"/>
      <c r="G3" s="2"/>
      <c r="H3" s="73"/>
      <c r="I3" s="73"/>
      <c r="J3" s="1"/>
      <c r="K3" s="1"/>
      <c r="L3" s="1"/>
      <c r="M3" s="1"/>
      <c r="N3" s="44"/>
    </row>
    <row r="4" spans="1:14">
      <c r="A4" s="43"/>
      <c r="B4" s="60" t="s">
        <v>16</v>
      </c>
      <c r="C4" s="60" t="s">
        <v>17</v>
      </c>
      <c r="D4" s="30" t="s">
        <v>18</v>
      </c>
      <c r="E4" s="253"/>
      <c r="F4" s="1"/>
      <c r="G4" s="63" t="s">
        <v>133</v>
      </c>
      <c r="H4" s="3" t="s">
        <v>134</v>
      </c>
      <c r="I4" s="4" t="s">
        <v>135</v>
      </c>
      <c r="J4" s="5" t="s">
        <v>136</v>
      </c>
      <c r="K4" s="6" t="s">
        <v>137</v>
      </c>
      <c r="N4" s="44"/>
    </row>
    <row r="5" spans="1:14">
      <c r="A5" s="43"/>
      <c r="B5" s="47" t="s">
        <v>19</v>
      </c>
      <c r="C5" s="55"/>
      <c r="D5" s="32"/>
      <c r="E5" s="8">
        <f>AVERAGE(E7:E10,E13:E15,E17:E19,E21:E23,E26:E28,E30:E32,E34:E36,E38:E40,E42:E45,E47:E49,E52:E54,E56:E58,E60:E62)</f>
        <v>23.553658536585353</v>
      </c>
      <c r="F5" s="7"/>
      <c r="G5" s="7"/>
      <c r="H5" s="7"/>
      <c r="I5" s="7"/>
      <c r="J5" s="7"/>
      <c r="K5" s="9"/>
      <c r="N5" s="44"/>
    </row>
    <row r="6" spans="1:14">
      <c r="A6" s="43"/>
      <c r="B6" s="48"/>
      <c r="C6" s="51" t="s">
        <v>20</v>
      </c>
      <c r="D6" s="34"/>
      <c r="E6" s="11">
        <f>IFERROR(AVERAGE(E7:E10),"")</f>
        <v>24.974999999999998</v>
      </c>
      <c r="F6" s="10"/>
      <c r="G6" s="10"/>
      <c r="H6" s="10"/>
      <c r="I6" s="10"/>
      <c r="J6" s="10"/>
      <c r="K6" s="12"/>
      <c r="N6" s="44"/>
    </row>
    <row r="7" spans="1:14" ht="103.5" outlineLevel="1">
      <c r="A7" s="43"/>
      <c r="B7" s="48"/>
      <c r="C7" s="46"/>
      <c r="D7" s="33" t="s">
        <v>21</v>
      </c>
      <c r="E7" s="13">
        <f>IF(G7="","",(G7-1)*33.3)</f>
        <v>33.299999999999997</v>
      </c>
      <c r="F7" s="1"/>
      <c r="G7" s="279">
        <v>2</v>
      </c>
      <c r="H7" s="15" t="s">
        <v>138</v>
      </c>
      <c r="I7" s="15" t="s">
        <v>139</v>
      </c>
      <c r="J7" s="15" t="s">
        <v>140</v>
      </c>
      <c r="K7" s="16" t="s">
        <v>141</v>
      </c>
      <c r="N7" s="43"/>
    </row>
    <row r="8" spans="1:14" ht="144.94999999999999" outlineLevel="1">
      <c r="A8" s="43"/>
      <c r="B8" s="48"/>
      <c r="C8" s="46"/>
      <c r="D8" s="35" t="s">
        <v>22</v>
      </c>
      <c r="E8" s="13">
        <f t="shared" ref="E8:E10" si="0">IF(G8="","",(G8-1)*33.3)</f>
        <v>0</v>
      </c>
      <c r="F8" s="1"/>
      <c r="G8" s="279">
        <v>1</v>
      </c>
      <c r="H8" s="15" t="s">
        <v>142</v>
      </c>
      <c r="I8" s="15" t="s">
        <v>143</v>
      </c>
      <c r="J8" s="15" t="s">
        <v>144</v>
      </c>
      <c r="K8" s="16" t="s">
        <v>145</v>
      </c>
      <c r="N8" s="43"/>
    </row>
    <row r="9" spans="1:14" ht="87" outlineLevel="1">
      <c r="A9" s="43"/>
      <c r="B9" s="48"/>
      <c r="C9" s="46"/>
      <c r="D9" s="36" t="s">
        <v>23</v>
      </c>
      <c r="E9" s="13">
        <f t="shared" si="0"/>
        <v>33.299999999999997</v>
      </c>
      <c r="F9" s="1"/>
      <c r="G9" s="279">
        <v>2</v>
      </c>
      <c r="H9" s="15" t="s">
        <v>146</v>
      </c>
      <c r="I9" s="15" t="s">
        <v>147</v>
      </c>
      <c r="J9" s="15" t="s">
        <v>148</v>
      </c>
      <c r="K9" s="16" t="s">
        <v>149</v>
      </c>
      <c r="N9" s="43"/>
    </row>
    <row r="10" spans="1:14" ht="72.599999999999994" outlineLevel="1">
      <c r="A10" s="43"/>
      <c r="B10" s="62"/>
      <c r="C10" s="61"/>
      <c r="D10" s="39" t="s">
        <v>24</v>
      </c>
      <c r="E10" s="13">
        <f t="shared" si="0"/>
        <v>33.299999999999997</v>
      </c>
      <c r="F10" s="18"/>
      <c r="G10" s="280">
        <v>2</v>
      </c>
      <c r="H10" s="21" t="s">
        <v>150</v>
      </c>
      <c r="I10" s="21" t="s">
        <v>151</v>
      </c>
      <c r="J10" s="21" t="s">
        <v>152</v>
      </c>
      <c r="K10" s="22" t="s">
        <v>153</v>
      </c>
      <c r="N10" s="43"/>
    </row>
    <row r="11" spans="1:14">
      <c r="A11" s="43"/>
      <c r="B11" s="47" t="s">
        <v>26</v>
      </c>
      <c r="C11" s="55"/>
      <c r="D11" s="32"/>
      <c r="E11" s="8">
        <f>IFERROR(AVERAGE(E12,E16,E20),"")</f>
        <v>33.299999999999997</v>
      </c>
      <c r="F11" s="7"/>
      <c r="G11" s="45"/>
      <c r="H11" s="7"/>
      <c r="I11" s="7"/>
      <c r="J11" s="7"/>
      <c r="K11" s="9"/>
      <c r="N11" s="44"/>
    </row>
    <row r="12" spans="1:14">
      <c r="A12" s="43"/>
      <c r="B12" s="48"/>
      <c r="C12" s="51" t="s">
        <v>28</v>
      </c>
      <c r="D12" s="34"/>
      <c r="E12" s="11">
        <f>IFERROR(AVERAGE(E13:E15),"")</f>
        <v>33.299999999999997</v>
      </c>
      <c r="F12" s="10"/>
      <c r="G12" s="1"/>
      <c r="H12" s="10"/>
      <c r="I12" s="10"/>
      <c r="J12" s="10"/>
      <c r="K12" s="12"/>
      <c r="N12" s="44"/>
    </row>
    <row r="13" spans="1:14" ht="116.1" outlineLevel="1">
      <c r="A13" s="43"/>
      <c r="B13" s="48"/>
      <c r="C13" s="46"/>
      <c r="D13" s="40" t="s">
        <v>29</v>
      </c>
      <c r="E13" s="13">
        <f t="shared" ref="E13:E15" si="1">IF(G13="","",(G13-1)*33.3)</f>
        <v>33.299999999999997</v>
      </c>
      <c r="F13" s="1"/>
      <c r="G13" s="279">
        <v>2</v>
      </c>
      <c r="H13" s="15" t="s">
        <v>154</v>
      </c>
      <c r="I13" s="15" t="s">
        <v>155</v>
      </c>
      <c r="J13" s="15" t="s">
        <v>156</v>
      </c>
      <c r="K13" s="16" t="s">
        <v>157</v>
      </c>
      <c r="N13" s="44"/>
    </row>
    <row r="14" spans="1:14" ht="101.45" outlineLevel="1">
      <c r="A14" s="43"/>
      <c r="B14" s="48"/>
      <c r="C14" s="46"/>
      <c r="D14" s="36" t="s">
        <v>31</v>
      </c>
      <c r="E14" s="13">
        <f t="shared" si="1"/>
        <v>33.299999999999997</v>
      </c>
      <c r="F14" s="1"/>
      <c r="G14" s="279">
        <v>2</v>
      </c>
      <c r="H14" s="15" t="s">
        <v>158</v>
      </c>
      <c r="I14" s="15" t="s">
        <v>159</v>
      </c>
      <c r="J14" s="15" t="s">
        <v>160</v>
      </c>
      <c r="K14" s="16" t="s">
        <v>161</v>
      </c>
      <c r="N14" s="44"/>
    </row>
    <row r="15" spans="1:14" ht="144.94999999999999" outlineLevel="1">
      <c r="A15" s="43"/>
      <c r="B15" s="48"/>
      <c r="C15" s="46"/>
      <c r="D15" s="40" t="s">
        <v>32</v>
      </c>
      <c r="E15" s="13">
        <f t="shared" si="1"/>
        <v>33.299999999999997</v>
      </c>
      <c r="F15" s="1"/>
      <c r="G15" s="279">
        <v>2</v>
      </c>
      <c r="H15" s="15" t="s">
        <v>162</v>
      </c>
      <c r="I15" s="15" t="s">
        <v>163</v>
      </c>
      <c r="J15" s="15" t="s">
        <v>164</v>
      </c>
      <c r="K15" s="16" t="s">
        <v>165</v>
      </c>
      <c r="N15" s="44"/>
    </row>
    <row r="16" spans="1:14">
      <c r="A16" s="43"/>
      <c r="B16" s="48"/>
      <c r="C16" s="51" t="s">
        <v>33</v>
      </c>
      <c r="D16" s="34"/>
      <c r="E16" s="11">
        <f>IFERROR(AVERAGE(E17:E19),"")</f>
        <v>33.299999999999997</v>
      </c>
      <c r="F16" s="10"/>
      <c r="G16" s="1"/>
      <c r="H16" s="10"/>
      <c r="I16" s="10"/>
      <c r="J16" s="10"/>
      <c r="K16" s="12"/>
      <c r="N16" s="44"/>
    </row>
    <row r="17" spans="1:14" ht="130.5" outlineLevel="1">
      <c r="A17" s="43"/>
      <c r="B17" s="48"/>
      <c r="C17" s="46"/>
      <c r="D17" s="40" t="s">
        <v>34</v>
      </c>
      <c r="E17" s="13">
        <f t="shared" ref="E17:E19" si="2">IF(G17="","",(G17-1)*33.3)</f>
        <v>33.299999999999997</v>
      </c>
      <c r="F17" s="1"/>
      <c r="G17" s="279">
        <v>2</v>
      </c>
      <c r="H17" s="15" t="s">
        <v>166</v>
      </c>
      <c r="I17" s="15" t="s">
        <v>167</v>
      </c>
      <c r="J17" s="15" t="s">
        <v>168</v>
      </c>
      <c r="K17" s="16" t="s">
        <v>169</v>
      </c>
      <c r="N17" s="44"/>
    </row>
    <row r="18" spans="1:14" ht="130.5" outlineLevel="1">
      <c r="A18" s="43"/>
      <c r="B18" s="48"/>
      <c r="C18" s="46"/>
      <c r="D18" s="36" t="s">
        <v>35</v>
      </c>
      <c r="E18" s="13">
        <f t="shared" si="2"/>
        <v>33.299999999999997</v>
      </c>
      <c r="F18" s="1"/>
      <c r="G18" s="279">
        <v>2</v>
      </c>
      <c r="H18" s="15" t="s">
        <v>170</v>
      </c>
      <c r="I18" s="15" t="s">
        <v>171</v>
      </c>
      <c r="J18" s="15" t="s">
        <v>172</v>
      </c>
      <c r="K18" s="16" t="s">
        <v>173</v>
      </c>
      <c r="N18" s="44"/>
    </row>
    <row r="19" spans="1:14" ht="101.45" outlineLevel="1">
      <c r="A19" s="43"/>
      <c r="B19" s="48"/>
      <c r="C19" s="46"/>
      <c r="D19" s="40" t="s">
        <v>36</v>
      </c>
      <c r="E19" s="13">
        <f t="shared" si="2"/>
        <v>33.299999999999997</v>
      </c>
      <c r="F19" s="1"/>
      <c r="G19" s="279">
        <v>2</v>
      </c>
      <c r="H19" s="15" t="s">
        <v>174</v>
      </c>
      <c r="I19" s="15" t="s">
        <v>175</v>
      </c>
      <c r="J19" s="15" t="s">
        <v>176</v>
      </c>
      <c r="K19" s="16" t="s">
        <v>177</v>
      </c>
      <c r="N19" s="44"/>
    </row>
    <row r="20" spans="1:14">
      <c r="A20" s="43"/>
      <c r="B20" s="48"/>
      <c r="C20" s="51" t="s">
        <v>37</v>
      </c>
      <c r="D20" s="34"/>
      <c r="E20" s="11">
        <f>IFERROR(AVERAGE(E21:E23),"")</f>
        <v>33.299999999999997</v>
      </c>
      <c r="F20" s="10"/>
      <c r="G20" s="1"/>
      <c r="H20" s="10"/>
      <c r="I20" s="10"/>
      <c r="J20" s="10"/>
      <c r="K20" s="12"/>
      <c r="N20" s="44"/>
    </row>
    <row r="21" spans="1:14" ht="159.6" outlineLevel="1">
      <c r="A21" s="43"/>
      <c r="B21" s="48"/>
      <c r="C21" s="46"/>
      <c r="D21" s="40" t="s">
        <v>38</v>
      </c>
      <c r="E21" s="13">
        <f t="shared" ref="E21:E23" si="3">IF(G21="","",(G21-1)*33.3)</f>
        <v>33.299999999999997</v>
      </c>
      <c r="F21" s="1"/>
      <c r="G21" s="279">
        <v>2</v>
      </c>
      <c r="H21" s="15" t="s">
        <v>178</v>
      </c>
      <c r="I21" s="15" t="s">
        <v>179</v>
      </c>
      <c r="J21" s="15" t="s">
        <v>180</v>
      </c>
      <c r="K21" s="16" t="s">
        <v>181</v>
      </c>
      <c r="N21" s="44"/>
    </row>
    <row r="22" spans="1:14" ht="130.5" outlineLevel="1">
      <c r="A22" s="43"/>
      <c r="B22" s="48"/>
      <c r="C22" s="46"/>
      <c r="D22" s="36" t="s">
        <v>39</v>
      </c>
      <c r="E22" s="13">
        <f t="shared" si="3"/>
        <v>33.299999999999997</v>
      </c>
      <c r="F22" s="1"/>
      <c r="G22" s="279">
        <v>2</v>
      </c>
      <c r="H22" s="15" t="s">
        <v>182</v>
      </c>
      <c r="I22" s="15" t="s">
        <v>183</v>
      </c>
      <c r="J22" s="15" t="s">
        <v>184</v>
      </c>
      <c r="K22" s="16" t="s">
        <v>185</v>
      </c>
      <c r="N22" s="44"/>
    </row>
    <row r="23" spans="1:14" ht="87" outlineLevel="1">
      <c r="A23" s="43"/>
      <c r="B23" s="62"/>
      <c r="C23" s="61"/>
      <c r="D23" s="39" t="s">
        <v>40</v>
      </c>
      <c r="E23" s="13">
        <f t="shared" si="3"/>
        <v>33.299999999999997</v>
      </c>
      <c r="F23" s="18"/>
      <c r="G23" s="280">
        <v>2</v>
      </c>
      <c r="H23" s="21" t="s">
        <v>186</v>
      </c>
      <c r="I23" s="21" t="s">
        <v>187</v>
      </c>
      <c r="J23" s="21" t="s">
        <v>188</v>
      </c>
      <c r="K23" s="22" t="s">
        <v>189</v>
      </c>
      <c r="N23" s="44"/>
    </row>
    <row r="24" spans="1:14">
      <c r="A24" s="43"/>
      <c r="B24" s="47" t="s">
        <v>18</v>
      </c>
      <c r="C24" s="55"/>
      <c r="D24" s="32"/>
      <c r="E24" s="8">
        <f>IFERROR(AVERAGE(E26:E28,E30:E32,E34:E36,E38:E40,E42:E45,E47:E49),"")</f>
        <v>19.278947368421058</v>
      </c>
      <c r="F24" s="7"/>
      <c r="G24" s="45"/>
      <c r="H24" s="7"/>
      <c r="I24" s="7"/>
      <c r="J24" s="7"/>
      <c r="K24" s="9"/>
      <c r="N24" s="44"/>
    </row>
    <row r="25" spans="1:14">
      <c r="A25" s="43"/>
      <c r="B25" s="48"/>
      <c r="C25" s="51" t="s">
        <v>41</v>
      </c>
      <c r="D25" s="34"/>
      <c r="E25" s="11">
        <f>IFERROR(AVERAGE(E26:E28),"")</f>
        <v>22.2</v>
      </c>
      <c r="F25" s="10"/>
      <c r="G25" s="1"/>
      <c r="H25" s="10"/>
      <c r="I25" s="10"/>
      <c r="J25" s="10"/>
      <c r="K25" s="12"/>
      <c r="N25" s="44"/>
    </row>
    <row r="26" spans="1:14" ht="174" outlineLevel="1">
      <c r="A26" s="43"/>
      <c r="B26" s="48"/>
      <c r="C26" s="46"/>
      <c r="D26" s="40" t="s">
        <v>42</v>
      </c>
      <c r="E26" s="13">
        <f t="shared" ref="E26:E28" si="4">IF(G26="","",(G26-1)*33.3)</f>
        <v>0</v>
      </c>
      <c r="F26" s="1"/>
      <c r="G26" s="279">
        <v>1</v>
      </c>
      <c r="H26" s="15" t="s">
        <v>190</v>
      </c>
      <c r="I26" s="15" t="s">
        <v>191</v>
      </c>
      <c r="J26" s="15" t="s">
        <v>192</v>
      </c>
      <c r="K26" s="16" t="s">
        <v>193</v>
      </c>
      <c r="N26" s="44"/>
    </row>
    <row r="27" spans="1:14" ht="130.5" outlineLevel="1">
      <c r="A27" s="43"/>
      <c r="B27" s="48"/>
      <c r="C27" s="46"/>
      <c r="D27" s="36" t="s">
        <v>43</v>
      </c>
      <c r="E27" s="13">
        <f t="shared" si="4"/>
        <v>33.299999999999997</v>
      </c>
      <c r="F27" s="1"/>
      <c r="G27" s="279">
        <v>2</v>
      </c>
      <c r="H27" s="15" t="s">
        <v>194</v>
      </c>
      <c r="I27" s="15" t="s">
        <v>195</v>
      </c>
      <c r="J27" s="15" t="s">
        <v>196</v>
      </c>
      <c r="K27" s="16" t="s">
        <v>197</v>
      </c>
      <c r="N27" s="44"/>
    </row>
    <row r="28" spans="1:14" ht="159.6" outlineLevel="1">
      <c r="A28" s="43"/>
      <c r="B28" s="48"/>
      <c r="C28" s="46"/>
      <c r="D28" s="40" t="s">
        <v>44</v>
      </c>
      <c r="E28" s="13">
        <f t="shared" si="4"/>
        <v>33.299999999999997</v>
      </c>
      <c r="F28" s="1"/>
      <c r="G28" s="281">
        <v>2</v>
      </c>
      <c r="H28" s="15" t="s">
        <v>198</v>
      </c>
      <c r="I28" s="15" t="s">
        <v>199</v>
      </c>
      <c r="J28" s="15" t="s">
        <v>200</v>
      </c>
      <c r="K28" s="16" t="s">
        <v>201</v>
      </c>
      <c r="N28" s="44"/>
    </row>
    <row r="29" spans="1:14">
      <c r="A29" s="43"/>
      <c r="B29" s="48"/>
      <c r="C29" s="51" t="s">
        <v>45</v>
      </c>
      <c r="D29" s="34"/>
      <c r="E29" s="11">
        <f>IFERROR(AVERAGE(E30:E32),"")</f>
        <v>22.2</v>
      </c>
      <c r="F29" s="10"/>
      <c r="G29" s="1"/>
      <c r="H29" s="10"/>
      <c r="I29" s="10"/>
      <c r="J29" s="10"/>
      <c r="K29" s="12"/>
      <c r="N29" s="44"/>
    </row>
    <row r="30" spans="1:14" ht="130.5" outlineLevel="1">
      <c r="A30" s="43"/>
      <c r="B30" s="48"/>
      <c r="C30" s="46"/>
      <c r="D30" s="40" t="s">
        <v>46</v>
      </c>
      <c r="E30" s="13">
        <f t="shared" ref="E30:E32" si="5">IF(G30="","",(G30-1)*33.3)</f>
        <v>33.299999999999997</v>
      </c>
      <c r="F30" s="1"/>
      <c r="G30" s="281">
        <v>2</v>
      </c>
      <c r="H30" s="15" t="s">
        <v>202</v>
      </c>
      <c r="I30" s="15" t="s">
        <v>203</v>
      </c>
      <c r="J30" s="15" t="s">
        <v>204</v>
      </c>
      <c r="K30" s="16" t="s">
        <v>205</v>
      </c>
      <c r="N30" s="44"/>
    </row>
    <row r="31" spans="1:14" ht="116.1" outlineLevel="1">
      <c r="A31" s="43"/>
      <c r="B31" s="48"/>
      <c r="C31" s="46"/>
      <c r="D31" s="36" t="s">
        <v>47</v>
      </c>
      <c r="E31" s="13">
        <f t="shared" si="5"/>
        <v>0</v>
      </c>
      <c r="F31" s="1"/>
      <c r="G31" s="281">
        <v>1</v>
      </c>
      <c r="H31" s="15" t="s">
        <v>206</v>
      </c>
      <c r="I31" s="15" t="s">
        <v>207</v>
      </c>
      <c r="J31" s="15" t="s">
        <v>208</v>
      </c>
      <c r="K31" s="16" t="s">
        <v>209</v>
      </c>
      <c r="N31" s="44"/>
    </row>
    <row r="32" spans="1:14" ht="116.1" outlineLevel="1">
      <c r="A32" s="43"/>
      <c r="B32" s="48"/>
      <c r="C32" s="46"/>
      <c r="D32" s="40" t="s">
        <v>48</v>
      </c>
      <c r="E32" s="13">
        <f t="shared" si="5"/>
        <v>33.299999999999997</v>
      </c>
      <c r="F32" s="1"/>
      <c r="G32" s="281">
        <v>2</v>
      </c>
      <c r="H32" s="15" t="s">
        <v>210</v>
      </c>
      <c r="I32" s="15" t="s">
        <v>211</v>
      </c>
      <c r="J32" s="15" t="s">
        <v>212</v>
      </c>
      <c r="K32" s="16" t="s">
        <v>213</v>
      </c>
      <c r="N32" s="44"/>
    </row>
    <row r="33" spans="1:14">
      <c r="A33" s="43"/>
      <c r="B33" s="48"/>
      <c r="C33" s="51" t="s">
        <v>49</v>
      </c>
      <c r="D33" s="34"/>
      <c r="E33" s="11">
        <f>IFERROR(AVERAGE(E34:E36),"")</f>
        <v>0</v>
      </c>
      <c r="F33" s="10"/>
      <c r="G33" s="1"/>
      <c r="H33" s="10"/>
      <c r="I33" s="10"/>
      <c r="J33" s="10"/>
      <c r="K33" s="12"/>
      <c r="N33" s="44"/>
    </row>
    <row r="34" spans="1:14" ht="116.1" outlineLevel="1">
      <c r="A34" s="43"/>
      <c r="B34" s="48"/>
      <c r="C34" s="46"/>
      <c r="D34" s="40" t="s">
        <v>50</v>
      </c>
      <c r="E34" s="13">
        <f t="shared" ref="E34:E36" si="6">IF(G34="","",(G34-1)*33.3)</f>
        <v>0</v>
      </c>
      <c r="F34" s="1"/>
      <c r="G34" s="281">
        <v>1</v>
      </c>
      <c r="H34" s="15" t="s">
        <v>214</v>
      </c>
      <c r="I34" s="15" t="s">
        <v>215</v>
      </c>
      <c r="J34" s="15" t="s">
        <v>216</v>
      </c>
      <c r="K34" s="16" t="s">
        <v>217</v>
      </c>
      <c r="N34" s="44"/>
    </row>
    <row r="35" spans="1:14" ht="116.1" outlineLevel="1">
      <c r="A35" s="43"/>
      <c r="B35" s="48"/>
      <c r="C35" s="46"/>
      <c r="D35" s="36" t="s">
        <v>51</v>
      </c>
      <c r="E35" s="13">
        <f t="shared" si="6"/>
        <v>0</v>
      </c>
      <c r="F35" s="1"/>
      <c r="G35" s="281">
        <v>1</v>
      </c>
      <c r="H35" s="15" t="s">
        <v>218</v>
      </c>
      <c r="I35" s="15" t="s">
        <v>219</v>
      </c>
      <c r="J35" s="15" t="s">
        <v>220</v>
      </c>
      <c r="K35" s="16" t="s">
        <v>221</v>
      </c>
      <c r="N35" s="44"/>
    </row>
    <row r="36" spans="1:14" ht="116.1" outlineLevel="1">
      <c r="A36" s="43"/>
      <c r="B36" s="48"/>
      <c r="C36" s="46"/>
      <c r="D36" s="40" t="s">
        <v>52</v>
      </c>
      <c r="E36" s="13">
        <f t="shared" si="6"/>
        <v>0</v>
      </c>
      <c r="F36" s="1"/>
      <c r="G36" s="279">
        <v>1</v>
      </c>
      <c r="H36" s="15" t="s">
        <v>222</v>
      </c>
      <c r="I36" s="15" t="s">
        <v>223</v>
      </c>
      <c r="J36" s="15" t="s">
        <v>224</v>
      </c>
      <c r="K36" s="16" t="s">
        <v>225</v>
      </c>
      <c r="N36" s="44"/>
    </row>
    <row r="37" spans="1:14">
      <c r="A37" s="43"/>
      <c r="B37" s="48"/>
      <c r="C37" s="51" t="s">
        <v>53</v>
      </c>
      <c r="D37" s="34"/>
      <c r="E37" s="11">
        <f>IFERROR(AVERAGE(E38:E40),"")</f>
        <v>11.1</v>
      </c>
      <c r="F37" s="10"/>
      <c r="G37" s="1"/>
      <c r="H37" s="10"/>
      <c r="I37" s="10"/>
      <c r="J37" s="10"/>
      <c r="K37" s="12"/>
      <c r="N37" s="44"/>
    </row>
    <row r="38" spans="1:14" ht="144.94999999999999" outlineLevel="1">
      <c r="A38" s="43"/>
      <c r="B38" s="48"/>
      <c r="C38" s="46"/>
      <c r="D38" s="40" t="s">
        <v>54</v>
      </c>
      <c r="E38" s="13">
        <f t="shared" ref="E38:E40" si="7">IF(G38="","",(G38-1)*33.3)</f>
        <v>0</v>
      </c>
      <c r="F38" s="1"/>
      <c r="G38" s="279">
        <v>1</v>
      </c>
      <c r="H38" s="15" t="s">
        <v>226</v>
      </c>
      <c r="I38" s="15" t="s">
        <v>227</v>
      </c>
      <c r="J38" s="15" t="s">
        <v>228</v>
      </c>
      <c r="K38" s="16" t="s">
        <v>229</v>
      </c>
      <c r="N38" s="44"/>
    </row>
    <row r="39" spans="1:14" ht="101.45" outlineLevel="1">
      <c r="A39" s="43"/>
      <c r="B39" s="48"/>
      <c r="C39" s="46"/>
      <c r="D39" s="36" t="s">
        <v>55</v>
      </c>
      <c r="E39" s="13">
        <f t="shared" si="7"/>
        <v>33.299999999999997</v>
      </c>
      <c r="F39" s="1"/>
      <c r="G39" s="279">
        <v>2</v>
      </c>
      <c r="H39" s="15" t="s">
        <v>230</v>
      </c>
      <c r="I39" s="15" t="s">
        <v>231</v>
      </c>
      <c r="J39" s="15" t="s">
        <v>232</v>
      </c>
      <c r="K39" s="16" t="s">
        <v>233</v>
      </c>
      <c r="N39" s="44"/>
    </row>
    <row r="40" spans="1:14" ht="130.5" outlineLevel="1">
      <c r="A40" s="43"/>
      <c r="B40" s="48"/>
      <c r="C40" s="46"/>
      <c r="D40" s="40" t="s">
        <v>56</v>
      </c>
      <c r="E40" s="13">
        <f t="shared" si="7"/>
        <v>0</v>
      </c>
      <c r="F40" s="1"/>
      <c r="G40" s="279">
        <v>1</v>
      </c>
      <c r="H40" s="15" t="s">
        <v>234</v>
      </c>
      <c r="I40" s="15" t="s">
        <v>235</v>
      </c>
      <c r="J40" s="15" t="s">
        <v>236</v>
      </c>
      <c r="K40" s="16" t="s">
        <v>237</v>
      </c>
      <c r="N40" s="44"/>
    </row>
    <row r="41" spans="1:14">
      <c r="A41" s="43"/>
      <c r="B41" s="48"/>
      <c r="C41" s="51" t="s">
        <v>57</v>
      </c>
      <c r="D41" s="34"/>
      <c r="E41" s="11">
        <f>IFERROR(AVERAGE(E42:E45),"")</f>
        <v>24.974999999999998</v>
      </c>
      <c r="F41" s="10"/>
      <c r="G41" s="1"/>
      <c r="H41" s="10"/>
      <c r="I41" s="10"/>
      <c r="J41" s="10"/>
      <c r="K41" s="12"/>
      <c r="N41" s="44"/>
    </row>
    <row r="42" spans="1:14" ht="72.599999999999994" outlineLevel="1">
      <c r="A42" s="43"/>
      <c r="B42" s="48"/>
      <c r="C42" s="46"/>
      <c r="D42" s="40" t="s">
        <v>58</v>
      </c>
      <c r="E42" s="13">
        <f t="shared" ref="E42:E45" si="8">IF(G42="","",(G42-1)*33.3)</f>
        <v>0</v>
      </c>
      <c r="F42" s="1"/>
      <c r="G42" s="279">
        <v>1</v>
      </c>
      <c r="H42" s="15" t="s">
        <v>238</v>
      </c>
      <c r="I42" s="15" t="s">
        <v>239</v>
      </c>
      <c r="J42" s="15" t="s">
        <v>240</v>
      </c>
      <c r="K42" s="16" t="s">
        <v>241</v>
      </c>
      <c r="N42" s="43"/>
    </row>
    <row r="43" spans="1:14" ht="87" outlineLevel="1">
      <c r="A43" s="43"/>
      <c r="B43" s="48"/>
      <c r="C43" s="46"/>
      <c r="D43" s="36" t="s">
        <v>59</v>
      </c>
      <c r="E43" s="13">
        <f t="shared" si="8"/>
        <v>33.299999999999997</v>
      </c>
      <c r="F43" s="1"/>
      <c r="G43" s="279">
        <v>2</v>
      </c>
      <c r="H43" s="15" t="s">
        <v>242</v>
      </c>
      <c r="I43" s="15" t="s">
        <v>243</v>
      </c>
      <c r="J43" s="15" t="s">
        <v>244</v>
      </c>
      <c r="K43" s="16" t="s">
        <v>245</v>
      </c>
      <c r="N43" s="43"/>
    </row>
    <row r="44" spans="1:14" ht="87" outlineLevel="1">
      <c r="A44" s="43"/>
      <c r="B44" s="48"/>
      <c r="C44" s="46"/>
      <c r="D44" s="36" t="s">
        <v>60</v>
      </c>
      <c r="E44" s="13">
        <f t="shared" si="8"/>
        <v>33.299999999999997</v>
      </c>
      <c r="F44" s="24"/>
      <c r="G44" s="281">
        <v>2</v>
      </c>
      <c r="H44" s="15" t="s">
        <v>246</v>
      </c>
      <c r="I44" s="15" t="s">
        <v>247</v>
      </c>
      <c r="J44" s="15" t="s">
        <v>248</v>
      </c>
      <c r="K44" s="16" t="s">
        <v>249</v>
      </c>
      <c r="N44" s="44"/>
    </row>
    <row r="45" spans="1:14" ht="87" outlineLevel="1">
      <c r="A45" s="43"/>
      <c r="B45" s="48"/>
      <c r="C45" s="46"/>
      <c r="D45" s="40" t="s">
        <v>61</v>
      </c>
      <c r="E45" s="13">
        <f t="shared" si="8"/>
        <v>33.299999999999997</v>
      </c>
      <c r="F45" s="1"/>
      <c r="G45" s="279">
        <v>2</v>
      </c>
      <c r="H45" s="15" t="s">
        <v>250</v>
      </c>
      <c r="I45" s="15" t="s">
        <v>251</v>
      </c>
      <c r="J45" s="15" t="s">
        <v>252</v>
      </c>
      <c r="K45" s="16" t="s">
        <v>253</v>
      </c>
      <c r="N45" s="43"/>
    </row>
    <row r="46" spans="1:14">
      <c r="A46" s="43"/>
      <c r="B46" s="48"/>
      <c r="C46" s="51" t="s">
        <v>62</v>
      </c>
      <c r="D46" s="34"/>
      <c r="E46" s="11">
        <f>IFERROR(AVERAGE(E47:E49),"")</f>
        <v>33.299999999999997</v>
      </c>
      <c r="F46" s="10"/>
      <c r="G46" s="1"/>
      <c r="H46" s="10"/>
      <c r="I46" s="10"/>
      <c r="J46" s="10"/>
      <c r="K46" s="12"/>
      <c r="N46" s="44"/>
    </row>
    <row r="47" spans="1:14" ht="159.6" outlineLevel="1">
      <c r="A47" s="43"/>
      <c r="B47" s="48"/>
      <c r="C47" s="46"/>
      <c r="D47" s="40" t="s">
        <v>63</v>
      </c>
      <c r="E47" s="13">
        <f t="shared" ref="E47:E49" si="9">IF(G47="","",(G47-1)*33.3)</f>
        <v>33.299999999999997</v>
      </c>
      <c r="F47" s="1"/>
      <c r="G47" s="279">
        <v>2</v>
      </c>
      <c r="H47" s="15" t="s">
        <v>254</v>
      </c>
      <c r="I47" s="15" t="s">
        <v>255</v>
      </c>
      <c r="J47" s="15" t="s">
        <v>256</v>
      </c>
      <c r="K47" s="16" t="s">
        <v>257</v>
      </c>
      <c r="N47" s="44"/>
    </row>
    <row r="48" spans="1:14" ht="174" outlineLevel="1">
      <c r="A48" s="43"/>
      <c r="B48" s="48"/>
      <c r="C48" s="46"/>
      <c r="D48" s="40" t="s">
        <v>64</v>
      </c>
      <c r="E48" s="13">
        <f t="shared" si="9"/>
        <v>33.299999999999997</v>
      </c>
      <c r="F48" s="1"/>
      <c r="G48" s="279">
        <v>2</v>
      </c>
      <c r="H48" s="15" t="s">
        <v>258</v>
      </c>
      <c r="I48" s="15" t="s">
        <v>259</v>
      </c>
      <c r="J48" s="15" t="s">
        <v>305</v>
      </c>
      <c r="K48" s="16" t="s">
        <v>261</v>
      </c>
      <c r="N48" s="43"/>
    </row>
    <row r="49" spans="1:14" ht="116.1" outlineLevel="1">
      <c r="A49" s="43"/>
      <c r="B49" s="62"/>
      <c r="C49" s="61"/>
      <c r="D49" s="41" t="s">
        <v>65</v>
      </c>
      <c r="E49" s="13">
        <f t="shared" si="9"/>
        <v>33.299999999999997</v>
      </c>
      <c r="F49" s="18"/>
      <c r="G49" s="280">
        <v>2</v>
      </c>
      <c r="H49" s="21" t="s">
        <v>262</v>
      </c>
      <c r="I49" s="21" t="s">
        <v>263</v>
      </c>
      <c r="J49" s="21" t="s">
        <v>264</v>
      </c>
      <c r="K49" s="22" t="s">
        <v>265</v>
      </c>
      <c r="N49" s="43"/>
    </row>
    <row r="50" spans="1:14">
      <c r="A50" s="43"/>
      <c r="B50" s="47" t="s">
        <v>66</v>
      </c>
      <c r="C50" s="55"/>
      <c r="D50" s="32"/>
      <c r="E50" s="8">
        <f>IFERROR(AVERAGE(E52:E54,E56:E58,E60:E62),"")</f>
        <v>22.200000000000003</v>
      </c>
      <c r="F50" s="7"/>
      <c r="G50" s="45"/>
      <c r="H50" s="7"/>
      <c r="I50" s="7"/>
      <c r="J50" s="7"/>
      <c r="K50" s="9"/>
      <c r="N50" s="44"/>
    </row>
    <row r="51" spans="1:14">
      <c r="A51" s="43"/>
      <c r="B51" s="48"/>
      <c r="C51" s="51" t="s">
        <v>67</v>
      </c>
      <c r="D51" s="34"/>
      <c r="E51" s="11">
        <f>IFERROR(AVERAGE(E52:E54),"")</f>
        <v>22.2</v>
      </c>
      <c r="F51" s="10"/>
      <c r="G51" s="1"/>
      <c r="H51" s="10"/>
      <c r="I51" s="10"/>
      <c r="J51" s="10"/>
      <c r="K51" s="12"/>
      <c r="N51" s="44"/>
    </row>
    <row r="52" spans="1:14" ht="174" outlineLevel="1">
      <c r="A52" s="43"/>
      <c r="B52" s="48"/>
      <c r="C52" s="46"/>
      <c r="D52" s="40" t="s">
        <v>68</v>
      </c>
      <c r="E52" s="13">
        <f t="shared" ref="E52:E54" si="10">IF(G52="","",(G52-1)*33.3)</f>
        <v>33.299999999999997</v>
      </c>
      <c r="F52" s="1"/>
      <c r="G52" s="279">
        <v>2</v>
      </c>
      <c r="H52" s="15" t="s">
        <v>266</v>
      </c>
      <c r="I52" s="15" t="s">
        <v>267</v>
      </c>
      <c r="J52" s="15" t="s">
        <v>268</v>
      </c>
      <c r="K52" s="16" t="s">
        <v>269</v>
      </c>
      <c r="N52" s="44"/>
    </row>
    <row r="53" spans="1:14" ht="130.5" outlineLevel="1">
      <c r="A53" s="43"/>
      <c r="B53" s="48"/>
      <c r="C53" s="46"/>
      <c r="D53" s="36" t="s">
        <v>69</v>
      </c>
      <c r="E53" s="13">
        <f t="shared" si="10"/>
        <v>0</v>
      </c>
      <c r="F53" s="1"/>
      <c r="G53" s="279">
        <v>1</v>
      </c>
      <c r="H53" s="15" t="s">
        <v>270</v>
      </c>
      <c r="I53" s="15" t="s">
        <v>271</v>
      </c>
      <c r="J53" s="15" t="s">
        <v>272</v>
      </c>
      <c r="K53" s="16" t="s">
        <v>273</v>
      </c>
      <c r="N53" s="44"/>
    </row>
    <row r="54" spans="1:14" ht="144.94999999999999" outlineLevel="1">
      <c r="A54" s="43"/>
      <c r="B54" s="48"/>
      <c r="C54" s="46"/>
      <c r="D54" s="40" t="s">
        <v>70</v>
      </c>
      <c r="E54" s="13">
        <f t="shared" si="10"/>
        <v>33.299999999999997</v>
      </c>
      <c r="F54" s="1"/>
      <c r="G54" s="279">
        <v>2</v>
      </c>
      <c r="H54" s="15" t="s">
        <v>274</v>
      </c>
      <c r="I54" s="15" t="s">
        <v>275</v>
      </c>
      <c r="J54" s="15" t="s">
        <v>276</v>
      </c>
      <c r="K54" s="16" t="s">
        <v>277</v>
      </c>
      <c r="N54" s="44"/>
    </row>
    <row r="55" spans="1:14">
      <c r="A55" s="43"/>
      <c r="B55" s="48"/>
      <c r="C55" s="51" t="s">
        <v>71</v>
      </c>
      <c r="D55" s="34"/>
      <c r="E55" s="11">
        <f>IFERROR(AVERAGE(E56:E58),"")</f>
        <v>33.299999999999997</v>
      </c>
      <c r="F55" s="10"/>
      <c r="G55" s="1"/>
      <c r="H55" s="10"/>
      <c r="I55" s="10"/>
      <c r="J55" s="10"/>
      <c r="K55" s="12"/>
      <c r="N55" s="44"/>
    </row>
    <row r="56" spans="1:14" ht="101.45" outlineLevel="1">
      <c r="A56" s="43"/>
      <c r="B56" s="48"/>
      <c r="C56" s="46"/>
      <c r="D56" s="40" t="s">
        <v>72</v>
      </c>
      <c r="E56" s="13">
        <f t="shared" ref="E56:E58" si="11">IF(G56="","",(G56-1)*33.3)</f>
        <v>33.299999999999997</v>
      </c>
      <c r="F56" s="1"/>
      <c r="G56" s="279">
        <v>2</v>
      </c>
      <c r="H56" s="15" t="s">
        <v>278</v>
      </c>
      <c r="I56" s="15" t="s">
        <v>279</v>
      </c>
      <c r="J56" s="15" t="s">
        <v>280</v>
      </c>
      <c r="K56" s="16" t="s">
        <v>281</v>
      </c>
      <c r="N56" s="43"/>
    </row>
    <row r="57" spans="1:14" ht="174" outlineLevel="1">
      <c r="A57" s="43"/>
      <c r="B57" s="48"/>
      <c r="C57" s="46"/>
      <c r="D57" s="36" t="s">
        <v>73</v>
      </c>
      <c r="E57" s="13">
        <f t="shared" si="11"/>
        <v>33.299999999999997</v>
      </c>
      <c r="F57" s="1"/>
      <c r="G57" s="279">
        <v>2</v>
      </c>
      <c r="H57" s="15" t="s">
        <v>282</v>
      </c>
      <c r="I57" s="15" t="s">
        <v>283</v>
      </c>
      <c r="J57" s="15" t="s">
        <v>284</v>
      </c>
      <c r="K57" s="16" t="s">
        <v>285</v>
      </c>
      <c r="N57" s="44"/>
    </row>
    <row r="58" spans="1:14" ht="101.45" outlineLevel="1">
      <c r="A58" s="43"/>
      <c r="B58" s="48"/>
      <c r="C58" s="46"/>
      <c r="D58" s="40" t="s">
        <v>74</v>
      </c>
      <c r="E58" s="13">
        <f t="shared" si="11"/>
        <v>33.299999999999997</v>
      </c>
      <c r="F58" s="1"/>
      <c r="G58" s="279">
        <v>2</v>
      </c>
      <c r="H58" s="15" t="s">
        <v>286</v>
      </c>
      <c r="I58" s="15" t="s">
        <v>287</v>
      </c>
      <c r="J58" s="15" t="s">
        <v>288</v>
      </c>
      <c r="K58" s="16" t="s">
        <v>289</v>
      </c>
      <c r="N58" s="44"/>
    </row>
    <row r="59" spans="1:14">
      <c r="A59" s="43"/>
      <c r="B59" s="48"/>
      <c r="C59" s="51" t="s">
        <v>75</v>
      </c>
      <c r="D59" s="34"/>
      <c r="E59" s="11">
        <f>IFERROR(AVERAGE(E60:E62),"")</f>
        <v>11.1</v>
      </c>
      <c r="F59" s="10"/>
      <c r="G59" s="1"/>
      <c r="H59" s="10"/>
      <c r="I59" s="10"/>
      <c r="J59" s="10"/>
      <c r="K59" s="12"/>
      <c r="N59" s="44"/>
    </row>
    <row r="60" spans="1:14" ht="130.5" outlineLevel="1">
      <c r="A60" s="43"/>
      <c r="B60" s="48"/>
      <c r="C60" s="46"/>
      <c r="D60" s="40" t="s">
        <v>76</v>
      </c>
      <c r="E60" s="13">
        <f t="shared" ref="E60:E62" si="12">IF(G60="","",(G60-1)*33.3)</f>
        <v>0</v>
      </c>
      <c r="F60" s="1"/>
      <c r="G60" s="279">
        <v>1</v>
      </c>
      <c r="H60" s="15" t="s">
        <v>290</v>
      </c>
      <c r="I60" s="15" t="s">
        <v>291</v>
      </c>
      <c r="J60" s="15" t="s">
        <v>292</v>
      </c>
      <c r="K60" s="16" t="s">
        <v>293</v>
      </c>
      <c r="N60" s="43"/>
    </row>
    <row r="61" spans="1:14" ht="130.5" outlineLevel="1">
      <c r="A61" s="43"/>
      <c r="B61" s="48"/>
      <c r="C61" s="46"/>
      <c r="D61" s="36" t="s">
        <v>77</v>
      </c>
      <c r="E61" s="13">
        <f t="shared" si="12"/>
        <v>0</v>
      </c>
      <c r="F61" s="1"/>
      <c r="G61" s="279">
        <v>1</v>
      </c>
      <c r="H61" s="15" t="s">
        <v>294</v>
      </c>
      <c r="I61" s="15" t="s">
        <v>295</v>
      </c>
      <c r="J61" s="15" t="s">
        <v>296</v>
      </c>
      <c r="K61" s="16" t="s">
        <v>297</v>
      </c>
      <c r="N61" s="44"/>
    </row>
    <row r="62" spans="1:14" ht="174" outlineLevel="1">
      <c r="A62" s="43"/>
      <c r="B62" s="62"/>
      <c r="C62" s="61"/>
      <c r="D62" s="39" t="s">
        <v>78</v>
      </c>
      <c r="E62" s="13">
        <f t="shared" si="12"/>
        <v>33.299999999999997</v>
      </c>
      <c r="F62" s="18"/>
      <c r="G62" s="280">
        <v>2</v>
      </c>
      <c r="H62" s="21" t="s">
        <v>298</v>
      </c>
      <c r="I62" s="21" t="s">
        <v>299</v>
      </c>
      <c r="J62" s="21" t="s">
        <v>300</v>
      </c>
      <c r="K62" s="22" t="s">
        <v>301</v>
      </c>
      <c r="N62" s="43"/>
    </row>
    <row r="63" spans="1:14">
      <c r="A63" s="44"/>
      <c r="B63" s="44"/>
      <c r="C63" s="44"/>
      <c r="D63" s="44"/>
      <c r="E63" s="44"/>
      <c r="F63" s="44"/>
      <c r="G63" s="44"/>
      <c r="H63" s="79"/>
      <c r="I63" s="79"/>
      <c r="J63" s="44"/>
      <c r="K63" s="44"/>
      <c r="L63" s="44"/>
      <c r="M63" s="44"/>
      <c r="N63" s="44"/>
    </row>
    <row r="64" spans="1:14">
      <c r="A64" s="44"/>
      <c r="B64" s="44"/>
      <c r="C64" s="44"/>
      <c r="D64" s="44"/>
      <c r="E64" s="44"/>
      <c r="F64" s="44"/>
      <c r="G64" s="44"/>
      <c r="H64" s="79"/>
      <c r="I64" s="79"/>
      <c r="J64" s="44"/>
      <c r="K64" s="44"/>
      <c r="L64" s="44"/>
      <c r="M64" s="44"/>
      <c r="N64" s="44"/>
    </row>
    <row r="65" spans="1:1">
      <c r="A65" s="44"/>
    </row>
  </sheetData>
  <conditionalFormatting sqref="H7:H10 H17:H19 H21:H23 H26:H28 H30:H32 H34:H36 H38:H40 H42:H45 H47:H49 H52:H54 H56:H58 H60:H62">
    <cfRule type="expression" dxfId="15" priority="4">
      <formula>G7=1</formula>
    </cfRule>
  </conditionalFormatting>
  <conditionalFormatting sqref="H13:H15">
    <cfRule type="expression" dxfId="14" priority="8">
      <formula>G13=1</formula>
    </cfRule>
  </conditionalFormatting>
  <conditionalFormatting sqref="I7:I10 I17:I19 I21:I23 I26:I28 I30:I32 I34:I36 I38:I40 I42:I45 I47:I49 I52:I54 I56:I58 I60:I62">
    <cfRule type="expression" dxfId="13" priority="3">
      <formula>G7=2</formula>
    </cfRule>
  </conditionalFormatting>
  <conditionalFormatting sqref="I13:I15">
    <cfRule type="expression" dxfId="12" priority="7">
      <formula>G13=2</formula>
    </cfRule>
  </conditionalFormatting>
  <conditionalFormatting sqref="J7:J10 J17:J19 J21:J23 J26:J28 J30:J32 J34:J36 J38:J40 J42:J45 J47:J49 J52:J54 J56:J58 J60:J62">
    <cfRule type="expression" dxfId="11" priority="2">
      <formula>G7=3</formula>
    </cfRule>
  </conditionalFormatting>
  <conditionalFormatting sqref="J13:J15">
    <cfRule type="expression" dxfId="10" priority="6">
      <formula>G13=3</formula>
    </cfRule>
  </conditionalFormatting>
  <conditionalFormatting sqref="K7:K10 K17:K19 K21:K23 K26:K28 K30:K32 K34:K36 K38:K40 K42:K45 K47:K49 K52:K54 K56:K58 K60:K62">
    <cfRule type="expression" dxfId="9" priority="1">
      <formula>G7=4</formula>
    </cfRule>
  </conditionalFormatting>
  <conditionalFormatting sqref="K13:K15">
    <cfRule type="expression" dxfId="8" priority="5">
      <formula>G13=4</formula>
    </cfRule>
  </conditionalFormatting>
  <dataValidations count="1">
    <dataValidation type="list" allowBlank="1" showInputMessage="1" showErrorMessage="1" sqref="G17:G19 G13:G15 G47:G49 G42:G45 G38:G40 G34:G36 G30:G32 G26:G28 G60:G62 G56:G58 G52:G54 G7:G10 G21:G23" xr:uid="{08806139-844F-4026-AFE4-749DED45174B}">
      <formula1>"1,2,3,4"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2BA27-F3C2-4153-9843-A8760442F52A}">
  <sheetPr>
    <tabColor rgb="FFF79CC7"/>
  </sheetPr>
  <dimension ref="A1:M65"/>
  <sheetViews>
    <sheetView tabSelected="1" zoomScale="58" zoomScaleNormal="40" workbookViewId="0">
      <selection activeCell="E5" sqref="E5"/>
    </sheetView>
  </sheetViews>
  <sheetFormatPr defaultColWidth="0" defaultRowHeight="14.45" zeroHeight="1" outlineLevelRow="1"/>
  <cols>
    <col min="1" max="3" width="3.42578125" customWidth="1"/>
    <col min="4" max="4" width="20.5703125" customWidth="1"/>
    <col min="5" max="5" width="16.42578125" customWidth="1"/>
    <col min="6" max="6" width="3.42578125" customWidth="1"/>
    <col min="7" max="7" width="9.5703125" bestFit="1" customWidth="1"/>
    <col min="8" max="8" width="36.42578125" style="75" customWidth="1"/>
    <col min="9" max="12" width="30.5703125" customWidth="1"/>
    <col min="13" max="13" width="9.42578125" customWidth="1"/>
    <col min="14" max="16384" width="9.42578125" hidden="1"/>
  </cols>
  <sheetData>
    <row r="1" spans="1:13" ht="15" thickBot="1">
      <c r="A1" s="43"/>
      <c r="D1" s="26"/>
      <c r="M1" s="44"/>
    </row>
    <row r="2" spans="1:13" s="72" customFormat="1" ht="21.6" customHeight="1" thickBot="1">
      <c r="A2" s="64"/>
      <c r="B2" s="65" t="s">
        <v>3</v>
      </c>
      <c r="C2" s="66"/>
      <c r="D2" s="67"/>
      <c r="E2" s="68"/>
      <c r="F2" s="68"/>
      <c r="G2" s="69"/>
      <c r="H2" s="74"/>
      <c r="I2" s="68"/>
      <c r="J2" s="68"/>
      <c r="K2" s="68"/>
      <c r="L2" s="70">
        <v>45572</v>
      </c>
      <c r="M2" s="71"/>
    </row>
    <row r="3" spans="1:13">
      <c r="A3" s="43"/>
      <c r="B3" s="46"/>
      <c r="C3" s="46"/>
      <c r="D3" s="28"/>
      <c r="E3" s="1"/>
      <c r="F3" s="1"/>
      <c r="G3" s="2"/>
      <c r="H3" s="73"/>
      <c r="I3" s="1"/>
      <c r="J3" s="1"/>
      <c r="K3" s="1"/>
      <c r="L3" s="1"/>
      <c r="M3" s="44"/>
    </row>
    <row r="4" spans="1:13">
      <c r="A4" s="43"/>
      <c r="B4" s="60" t="s">
        <v>16</v>
      </c>
      <c r="C4" s="60" t="s">
        <v>17</v>
      </c>
      <c r="D4" s="30" t="s">
        <v>18</v>
      </c>
      <c r="E4" s="252">
        <f>IFERROR(AVERAGE(E6,E11,E24,E50),"")</f>
        <v>18.28092105263158</v>
      </c>
      <c r="F4" s="1"/>
      <c r="G4" s="63" t="s">
        <v>133</v>
      </c>
      <c r="H4" s="3" t="s">
        <v>134</v>
      </c>
      <c r="I4" s="4" t="s">
        <v>135</v>
      </c>
      <c r="J4" s="5" t="s">
        <v>136</v>
      </c>
      <c r="K4" s="6" t="s">
        <v>137</v>
      </c>
      <c r="M4" s="44"/>
    </row>
    <row r="5" spans="1:13">
      <c r="A5" s="43"/>
      <c r="B5" s="47" t="s">
        <v>19</v>
      </c>
      <c r="C5" s="55"/>
      <c r="D5" s="32"/>
      <c r="E5" s="8">
        <f>AVERAGE(E7:E10,E13:E15,E17:E19,E21:E23,E26:E28,E30:E32,E34:E36,E38:E40,E42:E45,E47:E49,E52:E54,E56:E58,E60:E62)</f>
        <v>17.868292682926825</v>
      </c>
      <c r="F5" s="7"/>
      <c r="G5" s="7"/>
      <c r="H5" s="7"/>
      <c r="I5" s="7"/>
      <c r="J5" s="7"/>
      <c r="K5" s="9"/>
      <c r="M5" s="44"/>
    </row>
    <row r="6" spans="1:13">
      <c r="A6" s="43"/>
      <c r="B6" s="48"/>
      <c r="C6" s="51" t="s">
        <v>20</v>
      </c>
      <c r="D6" s="34"/>
      <c r="E6" s="11">
        <f>IFERROR(AVERAGE(E7:E10),"")</f>
        <v>16.649999999999999</v>
      </c>
      <c r="F6" s="10"/>
      <c r="G6" s="10"/>
      <c r="H6" s="10"/>
      <c r="I6" s="10"/>
      <c r="J6" s="10"/>
      <c r="K6" s="12"/>
      <c r="M6" s="44"/>
    </row>
    <row r="7" spans="1:13" ht="103.5" outlineLevel="1">
      <c r="A7" s="43"/>
      <c r="B7" s="48"/>
      <c r="C7" s="46"/>
      <c r="D7" s="33" t="s">
        <v>21</v>
      </c>
      <c r="E7" s="13">
        <f>IF(G7="","",(G7-1)*33.3)</f>
        <v>0</v>
      </c>
      <c r="F7" s="1"/>
      <c r="G7" s="279">
        <v>1</v>
      </c>
      <c r="H7" s="15" t="s">
        <v>138</v>
      </c>
      <c r="I7" s="15" t="s">
        <v>139</v>
      </c>
      <c r="J7" s="15" t="s">
        <v>140</v>
      </c>
      <c r="K7" s="16" t="s">
        <v>141</v>
      </c>
      <c r="M7" s="44"/>
    </row>
    <row r="8" spans="1:13" ht="101.45" outlineLevel="1">
      <c r="A8" s="43"/>
      <c r="B8" s="48"/>
      <c r="C8" s="46"/>
      <c r="D8" s="35" t="s">
        <v>22</v>
      </c>
      <c r="E8" s="13">
        <f t="shared" ref="E8:E10" si="0">IF(G8="","",(G8-1)*33.3)</f>
        <v>33.299999999999997</v>
      </c>
      <c r="F8" s="1"/>
      <c r="G8" s="279">
        <v>2</v>
      </c>
      <c r="H8" s="15" t="s">
        <v>142</v>
      </c>
      <c r="I8" s="15" t="s">
        <v>143</v>
      </c>
      <c r="J8" s="15" t="s">
        <v>144</v>
      </c>
      <c r="K8" s="16" t="s">
        <v>145</v>
      </c>
      <c r="M8" s="44"/>
    </row>
    <row r="9" spans="1:13" ht="87" outlineLevel="1">
      <c r="A9" s="43"/>
      <c r="B9" s="48"/>
      <c r="C9" s="46"/>
      <c r="D9" s="36" t="s">
        <v>23</v>
      </c>
      <c r="E9" s="13">
        <f t="shared" si="0"/>
        <v>0</v>
      </c>
      <c r="F9" s="1"/>
      <c r="G9" s="279">
        <v>1</v>
      </c>
      <c r="H9" s="15" t="s">
        <v>146</v>
      </c>
      <c r="I9" s="15" t="s">
        <v>147</v>
      </c>
      <c r="J9" s="15" t="s">
        <v>148</v>
      </c>
      <c r="K9" s="16" t="s">
        <v>149</v>
      </c>
      <c r="M9" s="44"/>
    </row>
    <row r="10" spans="1:13" ht="72.599999999999994" outlineLevel="1">
      <c r="A10" s="43"/>
      <c r="B10" s="62"/>
      <c r="C10" s="61"/>
      <c r="D10" s="39" t="s">
        <v>24</v>
      </c>
      <c r="E10" s="13">
        <f t="shared" si="0"/>
        <v>33.299999999999997</v>
      </c>
      <c r="F10" s="18"/>
      <c r="G10" s="280">
        <v>2</v>
      </c>
      <c r="H10" s="21" t="s">
        <v>150</v>
      </c>
      <c r="I10" s="21" t="s">
        <v>151</v>
      </c>
      <c r="J10" s="21" t="s">
        <v>152</v>
      </c>
      <c r="K10" s="22" t="s">
        <v>153</v>
      </c>
      <c r="M10" s="44"/>
    </row>
    <row r="11" spans="1:13">
      <c r="A11" s="43"/>
      <c r="B11" s="47" t="s">
        <v>26</v>
      </c>
      <c r="C11" s="55"/>
      <c r="D11" s="32"/>
      <c r="E11" s="8">
        <f>IFERROR(AVERAGE(E12,E16,E20),"")</f>
        <v>14.799999999999999</v>
      </c>
      <c r="F11" s="7"/>
      <c r="G11" s="45"/>
      <c r="H11" s="7"/>
      <c r="I11" s="7"/>
      <c r="J11" s="7"/>
      <c r="K11" s="9"/>
      <c r="M11" s="44"/>
    </row>
    <row r="12" spans="1:13">
      <c r="A12" s="43"/>
      <c r="B12" s="48"/>
      <c r="C12" s="51" t="s">
        <v>28</v>
      </c>
      <c r="D12" s="34"/>
      <c r="E12" s="11">
        <f>IFERROR(AVERAGE(E13:E15),"")</f>
        <v>22.2</v>
      </c>
      <c r="F12" s="10"/>
      <c r="G12" s="1"/>
      <c r="H12" s="10"/>
      <c r="I12" s="10"/>
      <c r="J12" s="10"/>
      <c r="K12" s="12"/>
      <c r="M12" s="44"/>
    </row>
    <row r="13" spans="1:13" ht="116.1" outlineLevel="1">
      <c r="A13" s="43"/>
      <c r="B13" s="48"/>
      <c r="C13" s="46"/>
      <c r="D13" s="40" t="s">
        <v>29</v>
      </c>
      <c r="E13" s="13">
        <f>IF(G13="","",(G13-1)*33.3)</f>
        <v>0</v>
      </c>
      <c r="F13" s="1"/>
      <c r="G13" s="260">
        <v>1</v>
      </c>
      <c r="H13" s="15" t="s">
        <v>154</v>
      </c>
      <c r="I13" s="15" t="s">
        <v>155</v>
      </c>
      <c r="J13" s="15" t="s">
        <v>156</v>
      </c>
      <c r="K13" s="16" t="s">
        <v>157</v>
      </c>
      <c r="M13" s="44"/>
    </row>
    <row r="14" spans="1:13" ht="101.45" outlineLevel="1">
      <c r="A14" s="43"/>
      <c r="B14" s="48"/>
      <c r="C14" s="46"/>
      <c r="D14" s="36" t="s">
        <v>31</v>
      </c>
      <c r="E14" s="13">
        <f t="shared" ref="E14:E15" si="1">IF(G14="","",(G14-1)*33.3)</f>
        <v>33.299999999999997</v>
      </c>
      <c r="F14" s="1"/>
      <c r="G14" s="260">
        <v>2</v>
      </c>
      <c r="H14" s="15" t="s">
        <v>158</v>
      </c>
      <c r="I14" s="15" t="s">
        <v>159</v>
      </c>
      <c r="J14" s="15" t="s">
        <v>160</v>
      </c>
      <c r="K14" s="16" t="s">
        <v>161</v>
      </c>
      <c r="M14" s="44"/>
    </row>
    <row r="15" spans="1:13" ht="116.1" outlineLevel="1">
      <c r="A15" s="43"/>
      <c r="B15" s="48"/>
      <c r="C15" s="46"/>
      <c r="D15" s="40" t="s">
        <v>32</v>
      </c>
      <c r="E15" s="13">
        <f t="shared" si="1"/>
        <v>33.299999999999997</v>
      </c>
      <c r="F15" s="1"/>
      <c r="G15" s="260">
        <v>2</v>
      </c>
      <c r="H15" s="15" t="s">
        <v>162</v>
      </c>
      <c r="I15" s="15" t="s">
        <v>163</v>
      </c>
      <c r="J15" s="15" t="s">
        <v>164</v>
      </c>
      <c r="K15" s="16" t="s">
        <v>165</v>
      </c>
      <c r="M15" s="44"/>
    </row>
    <row r="16" spans="1:13">
      <c r="A16" s="43"/>
      <c r="B16" s="48"/>
      <c r="C16" s="51" t="s">
        <v>33</v>
      </c>
      <c r="D16" s="34"/>
      <c r="E16" s="11">
        <f>IFERROR(AVERAGE(E17:E19),"")</f>
        <v>22.2</v>
      </c>
      <c r="F16" s="10"/>
      <c r="G16" s="1"/>
      <c r="H16" s="10"/>
      <c r="I16" s="10"/>
      <c r="J16" s="10"/>
      <c r="K16" s="12"/>
      <c r="M16" s="44"/>
    </row>
    <row r="17" spans="1:13" ht="130.5" outlineLevel="1">
      <c r="A17" s="43"/>
      <c r="B17" s="48"/>
      <c r="C17" s="46"/>
      <c r="D17" s="40" t="s">
        <v>34</v>
      </c>
      <c r="E17" s="13">
        <f>IF(G17="","",(G17-1)*33.3)</f>
        <v>0</v>
      </c>
      <c r="F17" s="1"/>
      <c r="G17" s="260">
        <v>1</v>
      </c>
      <c r="H17" s="15" t="s">
        <v>166</v>
      </c>
      <c r="I17" s="15" t="s">
        <v>167</v>
      </c>
      <c r="J17" s="15" t="s">
        <v>168</v>
      </c>
      <c r="K17" s="16" t="s">
        <v>169</v>
      </c>
      <c r="M17" s="44"/>
    </row>
    <row r="18" spans="1:13" ht="130.5" outlineLevel="1">
      <c r="A18" s="43"/>
      <c r="B18" s="48"/>
      <c r="C18" s="46"/>
      <c r="D18" s="36" t="s">
        <v>35</v>
      </c>
      <c r="E18" s="13">
        <f t="shared" ref="E18:E19" si="2">IF(G18="","",(G18-1)*33.3)</f>
        <v>0</v>
      </c>
      <c r="F18" s="1"/>
      <c r="G18" s="260">
        <v>1</v>
      </c>
      <c r="H18" s="15" t="s">
        <v>170</v>
      </c>
      <c r="I18" s="15" t="s">
        <v>171</v>
      </c>
      <c r="J18" s="15" t="s">
        <v>172</v>
      </c>
      <c r="K18" s="16" t="s">
        <v>173</v>
      </c>
      <c r="M18" s="44"/>
    </row>
    <row r="19" spans="1:13" ht="101.45" outlineLevel="1">
      <c r="A19" s="43"/>
      <c r="B19" s="48"/>
      <c r="C19" s="46"/>
      <c r="D19" s="40" t="s">
        <v>36</v>
      </c>
      <c r="E19" s="13">
        <f t="shared" si="2"/>
        <v>66.599999999999994</v>
      </c>
      <c r="F19" s="1"/>
      <c r="G19" s="260">
        <v>3</v>
      </c>
      <c r="H19" s="15" t="s">
        <v>174</v>
      </c>
      <c r="I19" s="15" t="s">
        <v>175</v>
      </c>
      <c r="J19" s="15" t="s">
        <v>176</v>
      </c>
      <c r="K19" s="16" t="s">
        <v>177</v>
      </c>
      <c r="M19" s="44"/>
    </row>
    <row r="20" spans="1:13">
      <c r="A20" s="43"/>
      <c r="B20" s="48"/>
      <c r="C20" s="51" t="s">
        <v>37</v>
      </c>
      <c r="D20" s="34"/>
      <c r="E20" s="11">
        <f>IFERROR(AVERAGE(E21:E23),"")</f>
        <v>0</v>
      </c>
      <c r="F20" s="10"/>
      <c r="G20" s="1"/>
      <c r="H20" s="10"/>
      <c r="I20" s="10"/>
      <c r="J20" s="10"/>
      <c r="K20" s="12"/>
      <c r="M20" s="44"/>
    </row>
    <row r="21" spans="1:13" ht="101.45" outlineLevel="1">
      <c r="A21" s="43"/>
      <c r="B21" s="48"/>
      <c r="C21" s="46"/>
      <c r="D21" s="40" t="s">
        <v>38</v>
      </c>
      <c r="E21" s="13">
        <f t="shared" ref="E21:E23" si="3">IF(G21="","",(G21-1)*33.3)</f>
        <v>0</v>
      </c>
      <c r="F21" s="1"/>
      <c r="G21" s="260">
        <v>1</v>
      </c>
      <c r="H21" s="15" t="s">
        <v>178</v>
      </c>
      <c r="I21" s="15" t="s">
        <v>179</v>
      </c>
      <c r="J21" s="15" t="s">
        <v>180</v>
      </c>
      <c r="K21" s="16" t="s">
        <v>181</v>
      </c>
      <c r="M21" s="44"/>
    </row>
    <row r="22" spans="1:13" ht="116.1" outlineLevel="1">
      <c r="A22" s="43"/>
      <c r="B22" s="48"/>
      <c r="C22" s="46"/>
      <c r="D22" s="36" t="s">
        <v>39</v>
      </c>
      <c r="E22" s="13">
        <f t="shared" si="3"/>
        <v>0</v>
      </c>
      <c r="F22" s="1"/>
      <c r="G22" s="260">
        <v>1</v>
      </c>
      <c r="H22" s="15" t="s">
        <v>182</v>
      </c>
      <c r="I22" s="15" t="s">
        <v>183</v>
      </c>
      <c r="J22" s="15" t="s">
        <v>184</v>
      </c>
      <c r="K22" s="16" t="s">
        <v>185</v>
      </c>
      <c r="M22" s="44" t="s">
        <v>352</v>
      </c>
    </row>
    <row r="23" spans="1:13" ht="87" outlineLevel="1">
      <c r="A23" s="43"/>
      <c r="B23" s="62"/>
      <c r="C23" s="61"/>
      <c r="D23" s="39" t="s">
        <v>40</v>
      </c>
      <c r="E23" s="13">
        <f t="shared" si="3"/>
        <v>0</v>
      </c>
      <c r="F23" s="18"/>
      <c r="G23" s="289">
        <v>1</v>
      </c>
      <c r="H23" s="21" t="s">
        <v>186</v>
      </c>
      <c r="I23" s="21" t="s">
        <v>187</v>
      </c>
      <c r="J23" s="21" t="s">
        <v>188</v>
      </c>
      <c r="K23" s="22" t="s">
        <v>189</v>
      </c>
      <c r="M23" s="44"/>
    </row>
    <row r="24" spans="1:13">
      <c r="A24" s="43"/>
      <c r="B24" s="47" t="s">
        <v>18</v>
      </c>
      <c r="C24" s="55"/>
      <c r="D24" s="32"/>
      <c r="E24" s="8">
        <f>IFERROR(AVERAGE(E26:E28,E30:E32,E34:E36,E38:E40,E42:E45,E47:E49),"")</f>
        <v>15.773684210526318</v>
      </c>
      <c r="F24" s="7"/>
      <c r="G24" s="45"/>
      <c r="H24" s="7"/>
      <c r="I24" s="7"/>
      <c r="J24" s="7"/>
      <c r="K24" s="9"/>
      <c r="M24" s="44"/>
    </row>
    <row r="25" spans="1:13">
      <c r="A25" s="43"/>
      <c r="B25" s="48"/>
      <c r="C25" s="51" t="s">
        <v>41</v>
      </c>
      <c r="D25" s="34"/>
      <c r="E25" s="11">
        <f>IFERROR(AVERAGE(E26:E28),"")</f>
        <v>11.1</v>
      </c>
      <c r="F25" s="10"/>
      <c r="G25" s="1"/>
      <c r="H25" s="10"/>
      <c r="I25" s="10"/>
      <c r="J25" s="10"/>
      <c r="K25" s="12"/>
      <c r="M25" s="44"/>
    </row>
    <row r="26" spans="1:13" ht="116.1" outlineLevel="1">
      <c r="A26" s="43"/>
      <c r="B26" s="48"/>
      <c r="C26" s="46"/>
      <c r="D26" s="40" t="s">
        <v>42</v>
      </c>
      <c r="E26" s="13">
        <f t="shared" ref="E26:E28" si="4">IF(G26="","",(G26-1)*33.3)</f>
        <v>0</v>
      </c>
      <c r="F26" s="1"/>
      <c r="G26" s="260">
        <v>1</v>
      </c>
      <c r="H26" s="15" t="s">
        <v>190</v>
      </c>
      <c r="I26" s="15" t="s">
        <v>191</v>
      </c>
      <c r="J26" s="15" t="s">
        <v>192</v>
      </c>
      <c r="K26" s="16" t="s">
        <v>193</v>
      </c>
      <c r="M26" s="44"/>
    </row>
    <row r="27" spans="1:13" ht="101.45" outlineLevel="1">
      <c r="A27" s="43"/>
      <c r="B27" s="48"/>
      <c r="C27" s="46"/>
      <c r="D27" s="36" t="s">
        <v>43</v>
      </c>
      <c r="E27" s="13">
        <f t="shared" si="4"/>
        <v>33.299999999999997</v>
      </c>
      <c r="F27" s="1"/>
      <c r="G27" s="260">
        <v>2</v>
      </c>
      <c r="H27" s="15" t="s">
        <v>194</v>
      </c>
      <c r="I27" s="15" t="s">
        <v>195</v>
      </c>
      <c r="J27" s="15" t="s">
        <v>196</v>
      </c>
      <c r="K27" s="16" t="s">
        <v>197</v>
      </c>
      <c r="M27" s="44"/>
    </row>
    <row r="28" spans="1:13" ht="116.1" outlineLevel="1">
      <c r="A28" s="43"/>
      <c r="B28" s="48"/>
      <c r="C28" s="46"/>
      <c r="D28" s="40" t="s">
        <v>44</v>
      </c>
      <c r="E28" s="13">
        <f t="shared" si="4"/>
        <v>0</v>
      </c>
      <c r="F28" s="1"/>
      <c r="G28" s="290">
        <v>1</v>
      </c>
      <c r="H28" s="15" t="s">
        <v>198</v>
      </c>
      <c r="I28" s="15" t="s">
        <v>199</v>
      </c>
      <c r="J28" s="15" t="s">
        <v>200</v>
      </c>
      <c r="K28" s="16" t="s">
        <v>201</v>
      </c>
      <c r="M28" s="44"/>
    </row>
    <row r="29" spans="1:13">
      <c r="A29" s="43"/>
      <c r="B29" s="48"/>
      <c r="C29" s="51" t="s">
        <v>45</v>
      </c>
      <c r="D29" s="34"/>
      <c r="E29" s="11">
        <f>IFERROR(AVERAGE(E30:E32),"")</f>
        <v>22.2</v>
      </c>
      <c r="F29" s="10"/>
      <c r="G29" s="1"/>
      <c r="H29" s="10"/>
      <c r="I29" s="10"/>
      <c r="J29" s="10"/>
      <c r="K29" s="12"/>
      <c r="M29" s="44"/>
    </row>
    <row r="30" spans="1:13" ht="130.5" outlineLevel="1">
      <c r="A30" s="43"/>
      <c r="B30" s="48"/>
      <c r="C30" s="46"/>
      <c r="D30" s="40" t="s">
        <v>46</v>
      </c>
      <c r="E30" s="13">
        <f t="shared" ref="E30:E32" si="5">IF(G30="","",(G30-1)*33.3)</f>
        <v>0</v>
      </c>
      <c r="F30" s="1"/>
      <c r="G30" s="281">
        <v>1</v>
      </c>
      <c r="H30" s="15" t="s">
        <v>202</v>
      </c>
      <c r="I30" s="15" t="s">
        <v>203</v>
      </c>
      <c r="J30" s="15" t="s">
        <v>204</v>
      </c>
      <c r="K30" s="16" t="s">
        <v>205</v>
      </c>
      <c r="M30" s="44"/>
    </row>
    <row r="31" spans="1:13" ht="116.1" outlineLevel="1">
      <c r="A31" s="43"/>
      <c r="B31" s="48"/>
      <c r="C31" s="46"/>
      <c r="D31" s="36" t="s">
        <v>47</v>
      </c>
      <c r="E31" s="13">
        <f t="shared" si="5"/>
        <v>33.299999999999997</v>
      </c>
      <c r="F31" s="1"/>
      <c r="G31" s="281">
        <v>2</v>
      </c>
      <c r="H31" s="15" t="s">
        <v>206</v>
      </c>
      <c r="I31" s="15" t="s">
        <v>207</v>
      </c>
      <c r="J31" s="15" t="s">
        <v>208</v>
      </c>
      <c r="K31" s="16" t="s">
        <v>209</v>
      </c>
      <c r="M31" s="44"/>
    </row>
    <row r="32" spans="1:13" ht="116.1" outlineLevel="1">
      <c r="A32" s="43"/>
      <c r="B32" s="48"/>
      <c r="C32" s="46"/>
      <c r="D32" s="40" t="s">
        <v>48</v>
      </c>
      <c r="E32" s="13">
        <f t="shared" si="5"/>
        <v>33.299999999999997</v>
      </c>
      <c r="F32" s="1"/>
      <c r="G32" s="281">
        <v>2</v>
      </c>
      <c r="H32" s="15" t="s">
        <v>210</v>
      </c>
      <c r="I32" s="15" t="s">
        <v>211</v>
      </c>
      <c r="J32" s="15" t="s">
        <v>212</v>
      </c>
      <c r="K32" s="16" t="s">
        <v>213</v>
      </c>
      <c r="M32" s="44"/>
    </row>
    <row r="33" spans="1:13">
      <c r="A33" s="43"/>
      <c r="B33" s="48"/>
      <c r="C33" s="51" t="s">
        <v>49</v>
      </c>
      <c r="D33" s="34"/>
      <c r="E33" s="11">
        <f>IFERROR(AVERAGE(E34:E36),"")</f>
        <v>11.1</v>
      </c>
      <c r="F33" s="10"/>
      <c r="G33" s="1"/>
      <c r="H33" s="10"/>
      <c r="I33" s="10"/>
      <c r="J33" s="10"/>
      <c r="K33" s="12"/>
      <c r="M33" s="44"/>
    </row>
    <row r="34" spans="1:13" ht="116.1" outlineLevel="1">
      <c r="A34" s="43"/>
      <c r="B34" s="48"/>
      <c r="C34" s="46"/>
      <c r="D34" s="40" t="s">
        <v>50</v>
      </c>
      <c r="E34" s="13">
        <f t="shared" ref="E34:E36" si="6">IF(G34="","",(G34-1)*33.3)</f>
        <v>0</v>
      </c>
      <c r="F34" s="1"/>
      <c r="G34" s="281">
        <v>1</v>
      </c>
      <c r="H34" s="15" t="s">
        <v>214</v>
      </c>
      <c r="I34" s="15" t="s">
        <v>215</v>
      </c>
      <c r="J34" s="15" t="s">
        <v>216</v>
      </c>
      <c r="K34" s="16" t="s">
        <v>217</v>
      </c>
      <c r="M34" s="44"/>
    </row>
    <row r="35" spans="1:13" ht="116.1" outlineLevel="1">
      <c r="A35" s="43"/>
      <c r="B35" s="48"/>
      <c r="C35" s="46"/>
      <c r="D35" s="36" t="s">
        <v>51</v>
      </c>
      <c r="E35" s="13">
        <f t="shared" si="6"/>
        <v>33.299999999999997</v>
      </c>
      <c r="F35" s="1"/>
      <c r="G35" s="281">
        <v>2</v>
      </c>
      <c r="H35" s="15" t="s">
        <v>218</v>
      </c>
      <c r="I35" s="15" t="s">
        <v>219</v>
      </c>
      <c r="J35" s="15" t="s">
        <v>220</v>
      </c>
      <c r="K35" s="16" t="s">
        <v>221</v>
      </c>
      <c r="M35" s="44"/>
    </row>
    <row r="36" spans="1:13" ht="87" outlineLevel="1">
      <c r="A36" s="43"/>
      <c r="B36" s="48"/>
      <c r="C36" s="46"/>
      <c r="D36" s="40" t="s">
        <v>52</v>
      </c>
      <c r="E36" s="13">
        <f t="shared" si="6"/>
        <v>0</v>
      </c>
      <c r="F36" s="1"/>
      <c r="G36" s="279">
        <v>1</v>
      </c>
      <c r="H36" s="15" t="s">
        <v>222</v>
      </c>
      <c r="I36" s="15" t="s">
        <v>223</v>
      </c>
      <c r="J36" s="15" t="s">
        <v>224</v>
      </c>
      <c r="K36" s="16" t="s">
        <v>225</v>
      </c>
      <c r="M36" s="44"/>
    </row>
    <row r="37" spans="1:13">
      <c r="A37" s="43"/>
      <c r="B37" s="48"/>
      <c r="C37" s="51" t="s">
        <v>53</v>
      </c>
      <c r="D37" s="34"/>
      <c r="E37" s="11">
        <f>IFERROR(AVERAGE(E38:E40),"")</f>
        <v>22.2</v>
      </c>
      <c r="F37" s="10"/>
      <c r="G37" s="1"/>
      <c r="H37" s="10"/>
      <c r="I37" s="10"/>
      <c r="J37" s="10"/>
      <c r="K37" s="12"/>
      <c r="M37" s="44"/>
    </row>
    <row r="38" spans="1:13" ht="130.5" outlineLevel="1">
      <c r="A38" s="43"/>
      <c r="B38" s="48"/>
      <c r="C38" s="46"/>
      <c r="D38" s="40" t="s">
        <v>54</v>
      </c>
      <c r="E38" s="13">
        <f t="shared" ref="E38:E40" si="7">IF(G38="","",(G38-1)*33.3)</f>
        <v>33.299999999999997</v>
      </c>
      <c r="F38" s="1"/>
      <c r="G38" s="279">
        <v>2</v>
      </c>
      <c r="H38" s="15" t="s">
        <v>226</v>
      </c>
      <c r="I38" s="15" t="s">
        <v>227</v>
      </c>
      <c r="J38" s="15" t="s">
        <v>228</v>
      </c>
      <c r="K38" s="16" t="s">
        <v>229</v>
      </c>
      <c r="M38" s="44"/>
    </row>
    <row r="39" spans="1:13" ht="101.45" outlineLevel="1">
      <c r="A39" s="43"/>
      <c r="B39" s="48"/>
      <c r="C39" s="46"/>
      <c r="D39" s="36" t="s">
        <v>55</v>
      </c>
      <c r="E39" s="13">
        <f t="shared" si="7"/>
        <v>0</v>
      </c>
      <c r="F39" s="1"/>
      <c r="G39" s="279">
        <v>1</v>
      </c>
      <c r="H39" s="15" t="s">
        <v>230</v>
      </c>
      <c r="I39" s="15" t="s">
        <v>231</v>
      </c>
      <c r="J39" s="15" t="s">
        <v>232</v>
      </c>
      <c r="K39" s="16" t="s">
        <v>233</v>
      </c>
      <c r="M39" s="44"/>
    </row>
    <row r="40" spans="1:13" ht="116.1" outlineLevel="1">
      <c r="A40" s="43"/>
      <c r="B40" s="48"/>
      <c r="C40" s="46"/>
      <c r="D40" s="40" t="s">
        <v>56</v>
      </c>
      <c r="E40" s="13">
        <f t="shared" si="7"/>
        <v>33.299999999999997</v>
      </c>
      <c r="F40" s="1"/>
      <c r="G40" s="279">
        <v>2</v>
      </c>
      <c r="H40" s="15" t="s">
        <v>234</v>
      </c>
      <c r="I40" s="15" t="s">
        <v>235</v>
      </c>
      <c r="J40" s="15" t="s">
        <v>236</v>
      </c>
      <c r="K40" s="16" t="s">
        <v>237</v>
      </c>
      <c r="M40" s="44"/>
    </row>
    <row r="41" spans="1:13">
      <c r="A41" s="43"/>
      <c r="B41" s="48"/>
      <c r="C41" s="51" t="s">
        <v>57</v>
      </c>
      <c r="D41" s="34"/>
      <c r="E41" s="11">
        <f>IFERROR(AVERAGE(E42:E45),"")</f>
        <v>16.649999999999999</v>
      </c>
      <c r="F41" s="10"/>
      <c r="G41" s="1"/>
      <c r="H41" s="10"/>
      <c r="I41" s="10"/>
      <c r="J41" s="10"/>
      <c r="K41" s="12"/>
      <c r="M41" s="44"/>
    </row>
    <row r="42" spans="1:13" ht="57.95" outlineLevel="1">
      <c r="A42" s="43"/>
      <c r="B42" s="48"/>
      <c r="C42" s="46"/>
      <c r="D42" s="40" t="s">
        <v>58</v>
      </c>
      <c r="E42" s="13">
        <f t="shared" ref="E42:E45" si="8">IF(G42="","",(G42-1)*33.3)</f>
        <v>0</v>
      </c>
      <c r="F42" s="1"/>
      <c r="G42" s="279">
        <v>1</v>
      </c>
      <c r="H42" s="15" t="s">
        <v>238</v>
      </c>
      <c r="I42" s="15" t="s">
        <v>239</v>
      </c>
      <c r="J42" s="15" t="s">
        <v>240</v>
      </c>
      <c r="K42" s="16" t="s">
        <v>241</v>
      </c>
      <c r="M42" s="44"/>
    </row>
    <row r="43" spans="1:13" ht="87" outlineLevel="1">
      <c r="A43" s="43"/>
      <c r="B43" s="48"/>
      <c r="C43" s="46"/>
      <c r="D43" s="36" t="s">
        <v>59</v>
      </c>
      <c r="E43" s="13">
        <f t="shared" si="8"/>
        <v>33.299999999999997</v>
      </c>
      <c r="F43" s="1"/>
      <c r="G43" s="279">
        <v>2</v>
      </c>
      <c r="H43" s="15" t="s">
        <v>242</v>
      </c>
      <c r="I43" s="15" t="s">
        <v>243</v>
      </c>
      <c r="J43" s="15" t="s">
        <v>244</v>
      </c>
      <c r="K43" s="16" t="s">
        <v>245</v>
      </c>
      <c r="M43" s="44"/>
    </row>
    <row r="44" spans="1:13" ht="72.599999999999994" outlineLevel="1">
      <c r="A44" s="43"/>
      <c r="B44" s="48"/>
      <c r="C44" s="46"/>
      <c r="D44" s="36" t="s">
        <v>60</v>
      </c>
      <c r="E44" s="13">
        <f t="shared" si="8"/>
        <v>0</v>
      </c>
      <c r="F44" s="24"/>
      <c r="G44" s="281">
        <v>1</v>
      </c>
      <c r="H44" s="15" t="s">
        <v>246</v>
      </c>
      <c r="I44" s="15" t="s">
        <v>247</v>
      </c>
      <c r="J44" s="15" t="s">
        <v>248</v>
      </c>
      <c r="K44" s="16" t="s">
        <v>249</v>
      </c>
      <c r="M44" s="44"/>
    </row>
    <row r="45" spans="1:13" ht="87" outlineLevel="1">
      <c r="A45" s="43"/>
      <c r="B45" s="48"/>
      <c r="C45" s="46"/>
      <c r="D45" s="40" t="s">
        <v>61</v>
      </c>
      <c r="E45" s="13">
        <f t="shared" si="8"/>
        <v>33.299999999999997</v>
      </c>
      <c r="F45" s="1"/>
      <c r="G45" s="279">
        <v>2</v>
      </c>
      <c r="H45" s="15" t="s">
        <v>250</v>
      </c>
      <c r="I45" s="15" t="s">
        <v>251</v>
      </c>
      <c r="J45" s="15" t="s">
        <v>252</v>
      </c>
      <c r="K45" s="16" t="s">
        <v>253</v>
      </c>
      <c r="M45" s="44"/>
    </row>
    <row r="46" spans="1:13">
      <c r="A46" s="43"/>
      <c r="B46" s="48"/>
      <c r="C46" s="51" t="s">
        <v>62</v>
      </c>
      <c r="D46" s="34"/>
      <c r="E46" s="11">
        <f>IFERROR(AVERAGE(E47:E49),"")</f>
        <v>11.1</v>
      </c>
      <c r="F46" s="10"/>
      <c r="G46" s="1"/>
      <c r="H46" s="10"/>
      <c r="I46" s="10"/>
      <c r="J46" s="10"/>
      <c r="K46" s="12"/>
      <c r="M46" s="44"/>
    </row>
    <row r="47" spans="1:13" ht="159.6" outlineLevel="1">
      <c r="A47" s="43"/>
      <c r="B47" s="48"/>
      <c r="C47" s="46"/>
      <c r="D47" s="40" t="s">
        <v>63</v>
      </c>
      <c r="E47" s="13">
        <f t="shared" ref="E47:E49" si="9">IF(G47="","",(G47-1)*33.3)</f>
        <v>33.299999999999997</v>
      </c>
      <c r="F47" s="1"/>
      <c r="G47" s="279">
        <v>2</v>
      </c>
      <c r="H47" s="15" t="s">
        <v>254</v>
      </c>
      <c r="I47" s="15" t="s">
        <v>255</v>
      </c>
      <c r="J47" s="15" t="s">
        <v>256</v>
      </c>
      <c r="K47" s="16" t="s">
        <v>257</v>
      </c>
    </row>
    <row r="48" spans="1:13" ht="116.1" outlineLevel="1">
      <c r="A48" s="43"/>
      <c r="B48" s="48"/>
      <c r="C48" s="46"/>
      <c r="D48" s="40" t="s">
        <v>64</v>
      </c>
      <c r="E48" s="13">
        <f t="shared" si="9"/>
        <v>0</v>
      </c>
      <c r="F48" s="1"/>
      <c r="G48" s="279">
        <v>1</v>
      </c>
      <c r="H48" s="15" t="s">
        <v>258</v>
      </c>
      <c r="I48" s="15" t="s">
        <v>259</v>
      </c>
      <c r="J48" s="15" t="s">
        <v>305</v>
      </c>
      <c r="K48" s="16" t="s">
        <v>261</v>
      </c>
      <c r="M48" s="44"/>
    </row>
    <row r="49" spans="1:13" ht="116.1" outlineLevel="1">
      <c r="A49" s="43"/>
      <c r="B49" s="62"/>
      <c r="C49" s="61"/>
      <c r="D49" s="41" t="s">
        <v>65</v>
      </c>
      <c r="E49" s="13">
        <f t="shared" si="9"/>
        <v>0</v>
      </c>
      <c r="F49" s="18"/>
      <c r="G49" s="280">
        <v>1</v>
      </c>
      <c r="H49" s="21" t="s">
        <v>262</v>
      </c>
      <c r="I49" s="21" t="s">
        <v>263</v>
      </c>
      <c r="J49" s="21" t="s">
        <v>264</v>
      </c>
      <c r="K49" s="22" t="s">
        <v>265</v>
      </c>
      <c r="M49" s="44"/>
    </row>
    <row r="50" spans="1:13">
      <c r="A50" s="43"/>
      <c r="B50" s="47" t="s">
        <v>66</v>
      </c>
      <c r="C50" s="55"/>
      <c r="D50" s="32"/>
      <c r="E50" s="8">
        <f>IFERROR(AVERAGE(E52:E54,E56:E58,E60:E62),"")</f>
        <v>25.900000000000002</v>
      </c>
      <c r="F50" s="7"/>
      <c r="G50" s="45"/>
      <c r="H50" s="7"/>
      <c r="I50" s="7"/>
      <c r="J50" s="7"/>
      <c r="K50" s="9"/>
      <c r="M50" s="44"/>
    </row>
    <row r="51" spans="1:13">
      <c r="A51" s="43"/>
      <c r="B51" s="48"/>
      <c r="C51" s="51" t="s">
        <v>67</v>
      </c>
      <c r="D51" s="34"/>
      <c r="E51" s="11">
        <f>IFERROR(AVERAGE(E52:E54),"")</f>
        <v>11.1</v>
      </c>
      <c r="F51" s="10"/>
      <c r="G51" s="1"/>
      <c r="H51" s="10"/>
      <c r="I51" s="10"/>
      <c r="J51" s="10"/>
      <c r="K51" s="12"/>
      <c r="M51" s="44"/>
    </row>
    <row r="52" spans="1:13" ht="130.5" outlineLevel="1">
      <c r="A52" s="43"/>
      <c r="B52" s="48"/>
      <c r="C52" s="46"/>
      <c r="D52" s="40" t="s">
        <v>68</v>
      </c>
      <c r="E52" s="13">
        <f t="shared" ref="E52:E54" si="10">IF(G52="","",(G52-1)*33.3)</f>
        <v>0</v>
      </c>
      <c r="F52" s="1"/>
      <c r="G52" s="279">
        <v>1</v>
      </c>
      <c r="H52" s="15" t="s">
        <v>266</v>
      </c>
      <c r="I52" s="15" t="s">
        <v>267</v>
      </c>
      <c r="J52" s="15" t="s">
        <v>268</v>
      </c>
      <c r="K52" s="16" t="s">
        <v>269</v>
      </c>
      <c r="M52" s="44"/>
    </row>
    <row r="53" spans="1:13" ht="101.45" outlineLevel="1">
      <c r="A53" s="43"/>
      <c r="B53" s="48"/>
      <c r="C53" s="46"/>
      <c r="D53" s="36" t="s">
        <v>69</v>
      </c>
      <c r="E53" s="13">
        <f t="shared" si="10"/>
        <v>0</v>
      </c>
      <c r="F53" s="1"/>
      <c r="G53" s="279">
        <v>1</v>
      </c>
      <c r="H53" s="15" t="s">
        <v>270</v>
      </c>
      <c r="I53" s="15" t="s">
        <v>271</v>
      </c>
      <c r="J53" s="15" t="s">
        <v>272</v>
      </c>
      <c r="K53" s="16" t="s">
        <v>273</v>
      </c>
      <c r="M53" s="44"/>
    </row>
    <row r="54" spans="1:13" ht="101.45" outlineLevel="1">
      <c r="A54" s="43"/>
      <c r="B54" s="48"/>
      <c r="C54" s="46"/>
      <c r="D54" s="40" t="s">
        <v>70</v>
      </c>
      <c r="E54" s="13">
        <f t="shared" si="10"/>
        <v>33.299999999999997</v>
      </c>
      <c r="F54" s="1"/>
      <c r="G54" s="279">
        <v>2</v>
      </c>
      <c r="H54" s="15" t="s">
        <v>274</v>
      </c>
      <c r="I54" s="15" t="s">
        <v>275</v>
      </c>
      <c r="J54" s="15" t="s">
        <v>276</v>
      </c>
      <c r="K54" s="16" t="s">
        <v>277</v>
      </c>
      <c r="M54" s="44"/>
    </row>
    <row r="55" spans="1:13">
      <c r="A55" s="43"/>
      <c r="B55" s="48"/>
      <c r="C55" s="51" t="s">
        <v>71</v>
      </c>
      <c r="D55" s="34"/>
      <c r="E55" s="11">
        <f>IFERROR(AVERAGE(E56:E58),"")</f>
        <v>33.299999999999997</v>
      </c>
      <c r="F55" s="10"/>
      <c r="G55" s="1"/>
      <c r="H55" s="10"/>
      <c r="I55" s="10"/>
      <c r="J55" s="10"/>
      <c r="K55" s="12"/>
      <c r="M55" s="44"/>
    </row>
    <row r="56" spans="1:13" ht="101.45" outlineLevel="1">
      <c r="A56" s="43"/>
      <c r="B56" s="48"/>
      <c r="C56" s="46"/>
      <c r="D56" s="40" t="s">
        <v>72</v>
      </c>
      <c r="E56" s="13">
        <f t="shared" ref="E56:E58" si="11">IF(G56="","",(G56-1)*33.3)</f>
        <v>33.299999999999997</v>
      </c>
      <c r="F56" s="1"/>
      <c r="G56" s="279">
        <v>2</v>
      </c>
      <c r="H56" s="15" t="s">
        <v>278</v>
      </c>
      <c r="I56" s="15" t="s">
        <v>279</v>
      </c>
      <c r="J56" s="15" t="s">
        <v>280</v>
      </c>
      <c r="K56" s="16" t="s">
        <v>281</v>
      </c>
      <c r="M56" s="44"/>
    </row>
    <row r="57" spans="1:13" ht="116.1" outlineLevel="1">
      <c r="A57" s="43"/>
      <c r="B57" s="48"/>
      <c r="C57" s="46"/>
      <c r="D57" s="36" t="s">
        <v>73</v>
      </c>
      <c r="E57" s="13">
        <f t="shared" si="11"/>
        <v>33.299999999999997</v>
      </c>
      <c r="F57" s="1"/>
      <c r="G57" s="279">
        <v>2</v>
      </c>
      <c r="H57" s="15" t="s">
        <v>282</v>
      </c>
      <c r="I57" s="15" t="s">
        <v>283</v>
      </c>
      <c r="J57" s="15" t="s">
        <v>284</v>
      </c>
      <c r="K57" s="16" t="s">
        <v>285</v>
      </c>
      <c r="M57" s="44"/>
    </row>
    <row r="58" spans="1:13" ht="101.45" outlineLevel="1">
      <c r="A58" s="43"/>
      <c r="B58" s="48"/>
      <c r="C58" s="46"/>
      <c r="D58" s="40" t="s">
        <v>74</v>
      </c>
      <c r="E58" s="13">
        <f t="shared" si="11"/>
        <v>33.299999999999997</v>
      </c>
      <c r="F58" s="1"/>
      <c r="G58" s="279">
        <v>2</v>
      </c>
      <c r="H58" s="15" t="s">
        <v>286</v>
      </c>
      <c r="I58" s="15" t="s">
        <v>287</v>
      </c>
      <c r="J58" s="15" t="s">
        <v>288</v>
      </c>
      <c r="K58" s="16" t="s">
        <v>289</v>
      </c>
      <c r="M58" s="44"/>
    </row>
    <row r="59" spans="1:13">
      <c r="A59" s="43"/>
      <c r="B59" s="48"/>
      <c r="C59" s="51" t="s">
        <v>75</v>
      </c>
      <c r="D59" s="34"/>
      <c r="E59" s="11">
        <f>IFERROR(AVERAGE(E60:E62),"")</f>
        <v>33.299999999999997</v>
      </c>
      <c r="F59" s="10"/>
      <c r="G59" s="1"/>
      <c r="H59" s="10"/>
      <c r="I59" s="10"/>
      <c r="J59" s="10"/>
      <c r="K59" s="12"/>
      <c r="M59" s="44"/>
    </row>
    <row r="60" spans="1:13" ht="116.1" outlineLevel="1">
      <c r="A60" s="43"/>
      <c r="B60" s="48"/>
      <c r="C60" s="46"/>
      <c r="D60" s="40" t="s">
        <v>76</v>
      </c>
      <c r="E60" s="13">
        <f t="shared" ref="E60:E62" si="12">IF(G60="","",(G60-1)*33.3)</f>
        <v>33.299999999999997</v>
      </c>
      <c r="F60" s="1"/>
      <c r="G60" s="279">
        <v>2</v>
      </c>
      <c r="H60" s="15" t="s">
        <v>290</v>
      </c>
      <c r="I60" s="15" t="s">
        <v>291</v>
      </c>
      <c r="J60" s="15" t="s">
        <v>292</v>
      </c>
      <c r="K60" s="16" t="s">
        <v>293</v>
      </c>
      <c r="M60" s="44"/>
    </row>
    <row r="61" spans="1:13" ht="130.5" outlineLevel="1">
      <c r="A61" s="43"/>
      <c r="B61" s="48"/>
      <c r="C61" s="46"/>
      <c r="D61" s="36" t="s">
        <v>77</v>
      </c>
      <c r="E61" s="13">
        <f t="shared" si="12"/>
        <v>33.299999999999997</v>
      </c>
      <c r="F61" s="1"/>
      <c r="G61" s="279">
        <v>2</v>
      </c>
      <c r="H61" s="15" t="s">
        <v>294</v>
      </c>
      <c r="I61" s="15" t="s">
        <v>295</v>
      </c>
      <c r="J61" s="15" t="s">
        <v>296</v>
      </c>
      <c r="K61" s="16" t="s">
        <v>297</v>
      </c>
      <c r="M61" s="44"/>
    </row>
    <row r="62" spans="1:13" ht="130.5" outlineLevel="1">
      <c r="A62" s="43"/>
      <c r="B62" s="62"/>
      <c r="C62" s="61"/>
      <c r="D62" s="39" t="s">
        <v>78</v>
      </c>
      <c r="E62" s="13">
        <f t="shared" si="12"/>
        <v>33.299999999999997</v>
      </c>
      <c r="F62" s="18"/>
      <c r="G62" s="280">
        <v>2</v>
      </c>
      <c r="H62" s="21" t="s">
        <v>298</v>
      </c>
      <c r="I62" s="21" t="s">
        <v>299</v>
      </c>
      <c r="J62" s="21" t="s">
        <v>300</v>
      </c>
      <c r="K62" s="22" t="s">
        <v>301</v>
      </c>
      <c r="M62" s="44"/>
    </row>
    <row r="63" spans="1:13">
      <c r="A63" s="44"/>
      <c r="B63" s="44"/>
      <c r="C63" s="44"/>
      <c r="D63" s="44"/>
      <c r="E63" s="44"/>
      <c r="F63" s="44"/>
      <c r="G63" s="44"/>
      <c r="H63" s="79"/>
      <c r="I63" s="44"/>
      <c r="J63" s="44"/>
      <c r="K63" s="44"/>
      <c r="L63" s="44"/>
      <c r="M63" s="44"/>
    </row>
    <row r="64" spans="1:13">
      <c r="A64" s="44"/>
      <c r="B64" s="44"/>
      <c r="C64" s="44"/>
      <c r="D64" s="44"/>
      <c r="E64" s="44"/>
      <c r="F64" s="44"/>
      <c r="G64" s="44"/>
      <c r="H64" s="79"/>
      <c r="I64" s="44"/>
      <c r="J64" s="44"/>
      <c r="K64" s="44"/>
      <c r="L64" s="44"/>
      <c r="M64" s="44"/>
    </row>
    <row r="65" spans="1:1">
      <c r="A65" s="44"/>
    </row>
  </sheetData>
  <conditionalFormatting sqref="H7:H10 H17:H19 H21:H23 H26:H28 H30:H32 H34:H36 H38:H40 H42:H45 H47:H49 H52:H54 H56:H58 H60:H62">
    <cfRule type="expression" dxfId="7" priority="4">
      <formula>G7=1</formula>
    </cfRule>
  </conditionalFormatting>
  <conditionalFormatting sqref="H13:H15">
    <cfRule type="expression" dxfId="6" priority="8">
      <formula>G13=1</formula>
    </cfRule>
  </conditionalFormatting>
  <conditionalFormatting sqref="I7:I10 I17:I19 I21:I23 I26:I28 I30:I32 I34:I36 I38:I40 I42:I45 I47:I49 I52:I54 I56:I58 I60:I62">
    <cfRule type="expression" dxfId="5" priority="3">
      <formula>G7=2</formula>
    </cfRule>
  </conditionalFormatting>
  <conditionalFormatting sqref="I13:I15">
    <cfRule type="expression" dxfId="4" priority="7">
      <formula>G13=2</formula>
    </cfRule>
  </conditionalFormatting>
  <conditionalFormatting sqref="J7:J10 J17:J19 J21:J23 J26:J28 J30:J32 J34:J36 J38:J40 J42:J45 J47:J49 J52:J54 J56:J58 J60:J62">
    <cfRule type="expression" dxfId="3" priority="2">
      <formula>G7=3</formula>
    </cfRule>
  </conditionalFormatting>
  <conditionalFormatting sqref="J13:J15">
    <cfRule type="expression" dxfId="2" priority="6">
      <formula>G13=3</formula>
    </cfRule>
  </conditionalFormatting>
  <conditionalFormatting sqref="K7:K10 K17:K19 K21:K23 K26:K28 K30:K32 K34:K36 K38:K40 K42:K45 K47:K49 K52:K54 K56:K58 K60:K62">
    <cfRule type="expression" dxfId="1" priority="1">
      <formula>G7=4</formula>
    </cfRule>
  </conditionalFormatting>
  <conditionalFormatting sqref="K13:K15">
    <cfRule type="expression" dxfId="0" priority="5">
      <formula>G13=4</formula>
    </cfRule>
  </conditionalFormatting>
  <dataValidations count="1">
    <dataValidation type="list" allowBlank="1" showInputMessage="1" showErrorMessage="1" sqref="G7:G10 G21:G23 G17:G19 G13:G15 G47:G49 G42:G45 G38:G40 G34:G36 G30:G32 G26:G28 G60:G62 G56:G58 G52:G54" xr:uid="{27EC0E35-F305-4909-9D06-09F4CDDA9F71}">
      <formula1>"1,2,3,4"</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583C181DB40244980DC22CAB50942FC" ma:contentTypeVersion="12" ma:contentTypeDescription="Create a new document." ma:contentTypeScope="" ma:versionID="c5a9229cbbf7a6213b949fa246afc0ee">
  <xsd:schema xmlns:xsd="http://www.w3.org/2001/XMLSchema" xmlns:xs="http://www.w3.org/2001/XMLSchema" xmlns:p="http://schemas.microsoft.com/office/2006/metadata/properties" xmlns:ns2="ccc86b20-46f3-4010-b015-09938a55eead" xmlns:ns3="00a3ee56-8d9b-4cb3-8a0f-62a34d83d407" targetNamespace="http://schemas.microsoft.com/office/2006/metadata/properties" ma:root="true" ma:fieldsID="20f509da99014d48ffc87ea5151d3a97" ns2:_="" ns3:_="">
    <xsd:import namespace="ccc86b20-46f3-4010-b015-09938a55eead"/>
    <xsd:import namespace="00a3ee56-8d9b-4cb3-8a0f-62a34d83d40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c86b20-46f3-4010-b015-09938a55ee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1edaf98-933d-48b7-9af8-6bdbb703d060"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0a3ee56-8d9b-4cb3-8a0f-62a34d83d40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ec2b089-ff0a-4247-8e80-ae619ccb985e}" ma:internalName="TaxCatchAll" ma:showField="CatchAllData" ma:web="00a3ee56-8d9b-4cb3-8a0f-62a34d83d4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cc86b20-46f3-4010-b015-09938a55eead">
      <Terms xmlns="http://schemas.microsoft.com/office/infopath/2007/PartnerControls"/>
    </lcf76f155ced4ddcb4097134ff3c332f>
    <TaxCatchAll xmlns="00a3ee56-8d9b-4cb3-8a0f-62a34d83d40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5F65DE-C99A-46C4-A8A8-89FDFBAA4DAD}"/>
</file>

<file path=customXml/itemProps2.xml><?xml version="1.0" encoding="utf-8"?>
<ds:datastoreItem xmlns:ds="http://schemas.openxmlformats.org/officeDocument/2006/customXml" ds:itemID="{B8F9DED9-9772-4340-B9F1-50316CC53784}"/>
</file>

<file path=customXml/itemProps3.xml><?xml version="1.0" encoding="utf-8"?>
<ds:datastoreItem xmlns:ds="http://schemas.openxmlformats.org/officeDocument/2006/customXml" ds:itemID="{AD57ABE1-E4B1-4609-8DAF-D640B02E8A54}"/>
</file>

<file path=docProps/app.xml><?xml version="1.0" encoding="utf-8"?>
<Properties xmlns="http://schemas.openxmlformats.org/officeDocument/2006/extended-properties" xmlns:vt="http://schemas.openxmlformats.org/officeDocument/2006/docPropsVTypes">
  <Application>Microsoft Excel Online</Application>
  <Manager/>
  <Company>BCG</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Franke, Marc Roman</dc:creator>
  <cp:keywords/>
  <dc:description/>
  <cp:lastModifiedBy/>
  <cp:revision/>
  <dcterms:created xsi:type="dcterms:W3CDTF">2024-09-30T12:10:55Z</dcterms:created>
  <dcterms:modified xsi:type="dcterms:W3CDTF">2025-10-21T11:44:53Z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4b6ef9e-3cf1-4b88-bd52-ec0a99ffed9b_Enabled">
    <vt:lpwstr>true</vt:lpwstr>
  </property>
  <property fmtid="{D5CDD505-2E9C-101B-9397-08002B2CF9AE}" pid="3" name="MSIP_Label_94b6ef9e-3cf1-4b88-bd52-ec0a99ffed9b_SetDate">
    <vt:lpwstr>2024-09-30T12:12:51Z</vt:lpwstr>
  </property>
  <property fmtid="{D5CDD505-2E9C-101B-9397-08002B2CF9AE}" pid="4" name="MSIP_Label_94b6ef9e-3cf1-4b88-bd52-ec0a99ffed9b_Method">
    <vt:lpwstr>Standard</vt:lpwstr>
  </property>
  <property fmtid="{D5CDD505-2E9C-101B-9397-08002B2CF9AE}" pid="5" name="MSIP_Label_94b6ef9e-3cf1-4b88-bd52-ec0a99ffed9b_Name">
    <vt:lpwstr>Internal</vt:lpwstr>
  </property>
  <property fmtid="{D5CDD505-2E9C-101B-9397-08002B2CF9AE}" pid="6" name="MSIP_Label_94b6ef9e-3cf1-4b88-bd52-ec0a99ffed9b_SiteId">
    <vt:lpwstr>2dfb2f0b-4d21-4268-9559-72926144c918</vt:lpwstr>
  </property>
  <property fmtid="{D5CDD505-2E9C-101B-9397-08002B2CF9AE}" pid="7" name="MSIP_Label_94b6ef9e-3cf1-4b88-bd52-ec0a99ffed9b_ActionId">
    <vt:lpwstr>4961d600-befa-47cd-b1be-0977b8b622d6</vt:lpwstr>
  </property>
  <property fmtid="{D5CDD505-2E9C-101B-9397-08002B2CF9AE}" pid="8" name="MSIP_Label_94b6ef9e-3cf1-4b88-bd52-ec0a99ffed9b_ContentBits">
    <vt:lpwstr>0</vt:lpwstr>
  </property>
  <property fmtid="{D5CDD505-2E9C-101B-9397-08002B2CF9AE}" pid="9" name="ContentTypeId">
    <vt:lpwstr>0x010100B583C181DB40244980DC22CAB50942FC</vt:lpwstr>
  </property>
  <property fmtid="{D5CDD505-2E9C-101B-9397-08002B2CF9AE}" pid="10" name="MediaServiceImageTags">
    <vt:lpwstr/>
  </property>
</Properties>
</file>